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habgood/Documents/Work Folder Documents/My Manuscripts/2019/F1000 3-drug paper/Liam versions/Supplementary data/YIFAN'S CLEANED UP DATA FILES/"/>
    </mc:Choice>
  </mc:AlternateContent>
  <xr:revisionPtr revIDLastSave="0" documentId="13_ncr:1_{79EE7D85-4EA3-714C-ABEE-C7CA54CBB1D5}" xr6:coauthVersionLast="36" xr6:coauthVersionMax="43" xr10:uidLastSave="{00000000-0000-0000-0000-000000000000}"/>
  <bookViews>
    <workbookView xWindow="8040" yWindow="460" windowWidth="51660" windowHeight="31720" activeTab="2" xr2:uid="{7845FE53-59EF-9442-BB88-81F5F74C8787}"/>
  </bookViews>
  <sheets>
    <sheet name="E19 Glycerol" sheetId="1" r:id="rId1"/>
    <sheet name="P4 Glycerol" sheetId="2" r:id="rId2"/>
    <sheet name="Adult Glycerol" sheetId="3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3" l="1"/>
  <c r="K25" i="3" s="1"/>
  <c r="G24" i="3"/>
  <c r="K24" i="3" s="1"/>
  <c r="G23" i="3"/>
  <c r="K23" i="3" s="1"/>
  <c r="G22" i="3"/>
  <c r="K22" i="3" s="1"/>
  <c r="G21" i="3"/>
  <c r="K21" i="3" s="1"/>
  <c r="G20" i="3"/>
  <c r="K20" i="3" s="1"/>
  <c r="G19" i="3"/>
  <c r="K19" i="3" s="1"/>
  <c r="G18" i="3"/>
  <c r="K18" i="3" s="1"/>
  <c r="G17" i="3"/>
  <c r="K17" i="3" s="1"/>
  <c r="G16" i="3"/>
  <c r="K16" i="3" s="1"/>
  <c r="G15" i="3"/>
  <c r="K15" i="3" s="1"/>
  <c r="G14" i="3"/>
  <c r="K14" i="3" s="1"/>
  <c r="G13" i="3"/>
  <c r="K13" i="3" s="1"/>
  <c r="G12" i="3"/>
  <c r="K12" i="3" s="1"/>
  <c r="G11" i="3"/>
  <c r="K11" i="3" s="1"/>
  <c r="G10" i="3"/>
  <c r="K10" i="3" s="1"/>
  <c r="G9" i="3"/>
  <c r="K9" i="3" s="1"/>
  <c r="G27" i="2"/>
  <c r="K27" i="2" s="1"/>
  <c r="G25" i="2"/>
  <c r="K25" i="2" s="1"/>
  <c r="G24" i="2"/>
  <c r="K24" i="2" s="1"/>
  <c r="G23" i="2"/>
  <c r="K23" i="2" s="1"/>
  <c r="G22" i="2"/>
  <c r="K22" i="2" s="1"/>
  <c r="G21" i="2"/>
  <c r="K21" i="2" s="1"/>
  <c r="G20" i="2"/>
  <c r="K20" i="2" s="1"/>
  <c r="G19" i="2"/>
  <c r="K19" i="2" s="1"/>
  <c r="G18" i="2"/>
  <c r="K18" i="2" s="1"/>
  <c r="G17" i="2"/>
  <c r="K17" i="2" s="1"/>
  <c r="G16" i="2"/>
  <c r="K16" i="2" s="1"/>
  <c r="G15" i="2"/>
  <c r="K15" i="2" s="1"/>
  <c r="G14" i="2"/>
  <c r="K14" i="2" s="1"/>
  <c r="G13" i="2"/>
  <c r="K13" i="2" s="1"/>
  <c r="G12" i="2"/>
  <c r="K12" i="2" s="1"/>
  <c r="G11" i="2"/>
  <c r="K11" i="2" s="1"/>
  <c r="G83" i="1" l="1"/>
  <c r="K83" i="1" s="1"/>
  <c r="G82" i="1"/>
  <c r="K82" i="1" s="1"/>
  <c r="G81" i="1"/>
  <c r="K81" i="1" s="1"/>
  <c r="G80" i="1"/>
  <c r="K80" i="1" s="1"/>
  <c r="G79" i="1"/>
  <c r="K79" i="1" s="1"/>
  <c r="G78" i="1"/>
  <c r="K78" i="1" s="1"/>
  <c r="G77" i="1"/>
  <c r="K77" i="1" s="1"/>
  <c r="G76" i="1"/>
  <c r="K76" i="1" s="1"/>
  <c r="G75" i="1"/>
  <c r="K75" i="1" s="1"/>
  <c r="G74" i="1"/>
  <c r="K74" i="1" s="1"/>
  <c r="G73" i="1"/>
  <c r="K73" i="1" s="1"/>
  <c r="G72" i="1"/>
  <c r="K72" i="1" s="1"/>
  <c r="G71" i="1"/>
  <c r="K71" i="1" s="1"/>
  <c r="G70" i="1"/>
  <c r="K70" i="1" s="1"/>
  <c r="G69" i="1"/>
  <c r="K69" i="1" s="1"/>
  <c r="G68" i="1"/>
  <c r="K68" i="1" s="1"/>
  <c r="G67" i="1"/>
  <c r="K67" i="1" s="1"/>
  <c r="G66" i="1"/>
  <c r="K66" i="1" s="1"/>
  <c r="G65" i="1"/>
  <c r="K65" i="1" s="1"/>
  <c r="G64" i="1"/>
  <c r="K64" i="1" s="1"/>
  <c r="G84" i="1"/>
  <c r="K84" i="1" s="1"/>
  <c r="G26" i="1" l="1"/>
  <c r="K26" i="1" s="1"/>
  <c r="G25" i="1"/>
  <c r="K25" i="1" s="1"/>
  <c r="G24" i="1"/>
  <c r="K24" i="1" s="1"/>
  <c r="G23" i="1"/>
  <c r="K23" i="1" s="1"/>
  <c r="G22" i="1"/>
  <c r="K22" i="1" s="1"/>
  <c r="G21" i="1"/>
  <c r="K21" i="1" s="1"/>
  <c r="G20" i="1"/>
  <c r="K20" i="1" s="1"/>
  <c r="G19" i="1"/>
  <c r="K19" i="1" s="1"/>
  <c r="G18" i="1"/>
  <c r="K18" i="1" s="1"/>
  <c r="G17" i="1"/>
  <c r="K17" i="1" s="1"/>
  <c r="G16" i="1"/>
  <c r="K16" i="1" s="1"/>
  <c r="G15" i="1"/>
  <c r="K15" i="1" s="1"/>
  <c r="G14" i="1"/>
  <c r="K14" i="1" s="1"/>
</calcChain>
</file>

<file path=xl/sharedStrings.xml><?xml version="1.0" encoding="utf-8"?>
<sst xmlns="http://schemas.openxmlformats.org/spreadsheetml/2006/main" count="420" uniqueCount="96">
  <si>
    <t>Injectate 1/10</t>
  </si>
  <si>
    <t>Brain</t>
  </si>
  <si>
    <t>RA377</t>
  </si>
  <si>
    <t>RA375</t>
  </si>
  <si>
    <t>RA374</t>
  </si>
  <si>
    <t>RA373</t>
  </si>
  <si>
    <t>RA372</t>
  </si>
  <si>
    <t>RA371</t>
  </si>
  <si>
    <t>RA370</t>
  </si>
  <si>
    <t>blank</t>
  </si>
  <si>
    <t>CSF</t>
  </si>
  <si>
    <t>RA376</t>
  </si>
  <si>
    <t>n</t>
  </si>
  <si>
    <t>SD</t>
  </si>
  <si>
    <t>Mean</t>
  </si>
  <si>
    <t>Plasma</t>
  </si>
  <si>
    <t>Scintillant</t>
  </si>
  <si>
    <t>injectate</t>
  </si>
  <si>
    <t>plasma</t>
  </si>
  <si>
    <t>dpm/ul</t>
  </si>
  <si>
    <t>Plasma/</t>
  </si>
  <si>
    <t>CSF/</t>
  </si>
  <si>
    <t>Brain/</t>
  </si>
  <si>
    <t>Animal ID</t>
  </si>
  <si>
    <r>
      <t>DPM/</t>
    </r>
    <r>
      <rPr>
        <b/>
        <sz val="16"/>
        <color theme="1"/>
        <rFont val="Symbol"/>
        <charset val="2"/>
      </rPr>
      <t>m</t>
    </r>
    <r>
      <rPr>
        <b/>
        <sz val="16"/>
        <color theme="1"/>
        <rFont val="Calibri"/>
        <family val="2"/>
        <scheme val="minor"/>
      </rPr>
      <t>l</t>
    </r>
  </si>
  <si>
    <t>tSIE</t>
  </si>
  <si>
    <t>SIS</t>
  </si>
  <si>
    <t>Volume</t>
  </si>
  <si>
    <t>-Background</t>
  </si>
  <si>
    <t>DPM1</t>
  </si>
  <si>
    <t>CPMB</t>
  </si>
  <si>
    <t>CPMA</t>
  </si>
  <si>
    <t>Sample Type</t>
  </si>
  <si>
    <r>
      <rPr>
        <vertAlign val="superscript"/>
        <sz val="16"/>
        <color theme="1"/>
        <rFont val="Calibri (Body)"/>
      </rPr>
      <t>3</t>
    </r>
    <r>
      <rPr>
        <sz val="16"/>
        <color theme="1"/>
        <rFont val="Calibri"/>
        <family val="2"/>
        <scheme val="minor"/>
      </rPr>
      <t>H-GLYCEROL ACUTE CONCENTRATION RATIOS</t>
    </r>
  </si>
  <si>
    <r>
      <rPr>
        <vertAlign val="superscript"/>
        <sz val="16"/>
        <color theme="1"/>
        <rFont val="Calibri (Body)"/>
      </rPr>
      <t>3</t>
    </r>
    <r>
      <rPr>
        <sz val="16"/>
        <color theme="1"/>
        <rFont val="Calibri"/>
        <family val="2"/>
        <scheme val="minor"/>
      </rPr>
      <t>H-GLYCEROL ACUTE RAW DATA</t>
    </r>
  </si>
  <si>
    <t>IV INJECTION TO THE DAM</t>
  </si>
  <si>
    <t>Fetal</t>
  </si>
  <si>
    <t>Fetal Plasma</t>
  </si>
  <si>
    <t>Dam</t>
  </si>
  <si>
    <t>Dam Plasma</t>
  </si>
  <si>
    <t>Fetal/</t>
  </si>
  <si>
    <t>Dam Plasma/</t>
  </si>
  <si>
    <t>Time (min)</t>
  </si>
  <si>
    <t>Maternal</t>
  </si>
  <si>
    <t>Plasma 1</t>
  </si>
  <si>
    <t>Plasma 2</t>
  </si>
  <si>
    <t>Plasma 3</t>
  </si>
  <si>
    <t>Plasma 4</t>
  </si>
  <si>
    <t>Plasma 5</t>
  </si>
  <si>
    <t>Plasma 6</t>
  </si>
  <si>
    <t>Plasma 7</t>
  </si>
  <si>
    <t>Plasma 8</t>
  </si>
  <si>
    <t>Plasma 9</t>
  </si>
  <si>
    <t>Plasma 10</t>
  </si>
  <si>
    <t>RA437</t>
  </si>
  <si>
    <t>RA438</t>
  </si>
  <si>
    <t>RA439</t>
  </si>
  <si>
    <t>RA440</t>
  </si>
  <si>
    <t>RA441</t>
  </si>
  <si>
    <t>RA442</t>
  </si>
  <si>
    <t>RA443</t>
  </si>
  <si>
    <t>RA444</t>
  </si>
  <si>
    <t>RA445</t>
  </si>
  <si>
    <t>RA446</t>
  </si>
  <si>
    <t>P4</t>
  </si>
  <si>
    <t>RA460</t>
  </si>
  <si>
    <t>RA461</t>
  </si>
  <si>
    <t>RA462</t>
  </si>
  <si>
    <t>RA463</t>
  </si>
  <si>
    <t>Brain 1</t>
  </si>
  <si>
    <t>Brain 2</t>
  </si>
  <si>
    <t>-</t>
  </si>
  <si>
    <t>n.d.</t>
  </si>
  <si>
    <t>RA477</t>
  </si>
  <si>
    <t>RA478</t>
  </si>
  <si>
    <t>RA479</t>
  </si>
  <si>
    <t>RA480</t>
  </si>
  <si>
    <t>ADULT</t>
  </si>
  <si>
    <t>RA436-Dam</t>
  </si>
  <si>
    <t>DIRECT = IP INJECTION TO FETUSES IN UETERO</t>
  </si>
  <si>
    <t>RA370-377</t>
  </si>
  <si>
    <r>
      <rPr>
        <vertAlign val="superscript"/>
        <sz val="16"/>
        <color theme="1"/>
        <rFont val="Calibri (Body)"/>
      </rPr>
      <t>3</t>
    </r>
    <r>
      <rPr>
        <sz val="16"/>
        <color theme="1"/>
        <rFont val="Calibri"/>
        <family val="2"/>
        <scheme val="minor"/>
      </rPr>
      <t>H-GLYCEROL PLASMA CONCENTRATION RATIOS (FETAL/MATERNAL)</t>
    </r>
  </si>
  <si>
    <r>
      <rPr>
        <vertAlign val="superscript"/>
        <sz val="16"/>
        <color theme="1"/>
        <rFont val="Calibri (Body)"/>
      </rPr>
      <t>3</t>
    </r>
    <r>
      <rPr>
        <sz val="16"/>
        <color theme="1"/>
        <rFont val="Calibri"/>
        <family val="2"/>
        <scheme val="minor"/>
      </rPr>
      <t>H-GLYCEROL PLACENTAL TRANSFER RAW DATA</t>
    </r>
  </si>
  <si>
    <t>RA460-463</t>
  </si>
  <si>
    <t>RA477-480</t>
  </si>
  <si>
    <t>E19-#1</t>
  </si>
  <si>
    <t>E19-#2</t>
  </si>
  <si>
    <t>E19-#3</t>
  </si>
  <si>
    <t>Sample</t>
  </si>
  <si>
    <t>RA530</t>
  </si>
  <si>
    <t>RA531</t>
  </si>
  <si>
    <t>RA532</t>
  </si>
  <si>
    <t>RA533</t>
  </si>
  <si>
    <t>RA534</t>
  </si>
  <si>
    <t>RA535</t>
  </si>
  <si>
    <t>RA530-535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</si>
</sst>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6">
    <font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1"/>
      <name val="Symbol"/>
      <charset val="2"/>
    </font>
    <font>
      <vertAlign val="superscript"/>
      <sz val="16"/>
      <color theme="1"/>
      <name val="Calibri (Body)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0">
    <xf numFmtId="0" fontId="0" fillId="0" borderId="0" xfId="0"/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/>
    <xf numFmtId="0" fontId="2" fillId="0" borderId="0" xfId="0" applyFont="1"/>
    <xf numFmtId="10" fontId="0" fillId="0" borderId="0" xfId="0" applyNumberFormat="1"/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10" fontId="0" fillId="0" borderId="0" xfId="1" applyNumberFormat="1" applyFont="1" applyBorder="1" applyAlignment="1">
      <alignment horizontal="center"/>
    </xf>
    <xf numFmtId="10" fontId="0" fillId="0" borderId="0" xfId="0" applyNumberFormat="1" applyBorder="1" applyAlignment="1">
      <alignment horizontal="center"/>
    </xf>
    <xf numFmtId="10" fontId="0" fillId="0" borderId="2" xfId="0" applyNumberFormat="1" applyBorder="1" applyAlignment="1">
      <alignment horizontal="center"/>
    </xf>
    <xf numFmtId="0" fontId="3" fillId="0" borderId="2" xfId="0" applyFont="1" applyBorder="1" applyAlignment="1">
      <alignment horizontal="center"/>
    </xf>
    <xf numFmtId="10" fontId="0" fillId="0" borderId="0" xfId="0" applyNumberFormat="1" applyAlignment="1">
      <alignment horizontal="center"/>
    </xf>
    <xf numFmtId="164" fontId="0" fillId="0" borderId="0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3" xfId="0" quotePrefix="1" applyFont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165" fontId="0" fillId="0" borderId="0" xfId="1" applyNumberFormat="1" applyFont="1" applyAlignment="1">
      <alignment horizontal="center"/>
    </xf>
    <xf numFmtId="10" fontId="0" fillId="0" borderId="0" xfId="1" applyNumberFormat="1" applyFont="1" applyAlignment="1">
      <alignment horizontal="center"/>
    </xf>
    <xf numFmtId="165" fontId="0" fillId="0" borderId="1" xfId="1" applyNumberFormat="1" applyFont="1" applyBorder="1" applyAlignment="1">
      <alignment horizontal="center"/>
    </xf>
    <xf numFmtId="10" fontId="0" fillId="0" borderId="1" xfId="1" applyNumberFormat="1" applyFont="1" applyBorder="1" applyAlignment="1">
      <alignment horizontal="center"/>
    </xf>
    <xf numFmtId="10" fontId="0" fillId="0" borderId="0" xfId="0" applyNumberFormat="1" applyFont="1" applyAlignment="1">
      <alignment horizontal="center"/>
    </xf>
    <xf numFmtId="165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0" fontId="0" fillId="0" borderId="0" xfId="0" applyFont="1"/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10" fontId="0" fillId="0" borderId="2" xfId="0" applyNumberFormat="1" applyFont="1" applyBorder="1" applyAlignment="1">
      <alignment horizontal="center"/>
    </xf>
    <xf numFmtId="165" fontId="0" fillId="0" borderId="2" xfId="0" applyNumberFormat="1" applyFont="1" applyBorder="1" applyAlignment="1">
      <alignment horizontal="center"/>
    </xf>
    <xf numFmtId="10" fontId="0" fillId="0" borderId="0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0" fontId="0" fillId="0" borderId="0" xfId="0" applyNumberFormat="1" applyFont="1"/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" fontId="0" fillId="0" borderId="0" xfId="0" applyNumberFormat="1" applyFont="1" applyAlignment="1">
      <alignment horizontal="center"/>
    </xf>
    <xf numFmtId="0" fontId="0" fillId="0" borderId="0" xfId="0" applyAlignment="1">
      <alignment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1DCB74-0D64-1344-AC23-5757DDA47B7C}">
  <dimension ref="A1:X85"/>
  <sheetViews>
    <sheetView zoomScale="118" zoomScaleNormal="118" workbookViewId="0">
      <selection activeCell="A62" sqref="A62"/>
    </sheetView>
  </sheetViews>
  <sheetFormatPr baseColWidth="10" defaultColWidth="10.875" defaultRowHeight="21"/>
  <cols>
    <col min="2" max="2" width="11.25" customWidth="1"/>
    <col min="3" max="3" width="16.75" customWidth="1"/>
    <col min="17" max="17" width="13.875" customWidth="1"/>
    <col min="18" max="18" width="12.25" customWidth="1"/>
    <col min="19" max="19" width="14.75" customWidth="1"/>
    <col min="23" max="23" width="12.375" bestFit="1" customWidth="1"/>
  </cols>
  <sheetData>
    <row r="1" spans="1:23" ht="24">
      <c r="A1" t="s">
        <v>85</v>
      </c>
      <c r="B1" t="s">
        <v>34</v>
      </c>
      <c r="D1" t="s">
        <v>79</v>
      </c>
      <c r="O1" t="s">
        <v>85</v>
      </c>
      <c r="P1" t="s">
        <v>33</v>
      </c>
    </row>
    <row r="2" spans="1:23" ht="22">
      <c r="A2" s="23" t="s">
        <v>88</v>
      </c>
      <c r="B2" s="23" t="s">
        <v>23</v>
      </c>
      <c r="C2" s="23" t="s">
        <v>32</v>
      </c>
      <c r="D2" s="23" t="s">
        <v>31</v>
      </c>
      <c r="E2" s="23" t="s">
        <v>30</v>
      </c>
      <c r="F2" s="23" t="s">
        <v>29</v>
      </c>
      <c r="G2" s="24" t="s">
        <v>28</v>
      </c>
      <c r="H2" s="23" t="s">
        <v>27</v>
      </c>
      <c r="I2" s="23" t="s">
        <v>26</v>
      </c>
      <c r="J2" s="23" t="s">
        <v>25</v>
      </c>
      <c r="K2" s="23" t="s">
        <v>24</v>
      </c>
      <c r="O2" s="46"/>
      <c r="P2" s="46" t="s">
        <v>23</v>
      </c>
      <c r="Q2" s="21" t="s">
        <v>1</v>
      </c>
      <c r="R2" s="21" t="s">
        <v>10</v>
      </c>
      <c r="S2" s="21" t="s">
        <v>15</v>
      </c>
      <c r="T2" s="21"/>
      <c r="U2" s="14" t="s">
        <v>22</v>
      </c>
      <c r="V2" s="14" t="s">
        <v>21</v>
      </c>
      <c r="W2" s="14" t="s">
        <v>20</v>
      </c>
    </row>
    <row r="3" spans="1:23" ht="22">
      <c r="A3" s="27">
        <v>1</v>
      </c>
      <c r="B3" s="5" t="s">
        <v>1</v>
      </c>
      <c r="C3" s="5" t="s">
        <v>9</v>
      </c>
      <c r="D3" s="5">
        <v>6</v>
      </c>
      <c r="E3" s="5">
        <v>7</v>
      </c>
      <c r="F3" s="5">
        <v>18</v>
      </c>
      <c r="G3" s="5"/>
      <c r="H3" s="5"/>
      <c r="I3" s="4">
        <v>590.38</v>
      </c>
      <c r="J3" s="4">
        <v>314.20999999999998</v>
      </c>
      <c r="K3" s="6"/>
      <c r="O3" s="47"/>
      <c r="P3" s="47"/>
      <c r="Q3" s="19" t="s">
        <v>19</v>
      </c>
      <c r="R3" s="19" t="s">
        <v>19</v>
      </c>
      <c r="S3" s="19" t="s">
        <v>19</v>
      </c>
      <c r="T3" s="19"/>
      <c r="U3" s="18" t="s">
        <v>18</v>
      </c>
      <c r="V3" s="18" t="s">
        <v>18</v>
      </c>
      <c r="W3" s="18" t="s">
        <v>17</v>
      </c>
    </row>
    <row r="4" spans="1:23">
      <c r="A4" s="9">
        <v>2</v>
      </c>
      <c r="B4" s="5" t="s">
        <v>1</v>
      </c>
      <c r="C4" s="5" t="s">
        <v>9</v>
      </c>
      <c r="D4" s="5">
        <v>5</v>
      </c>
      <c r="E4" s="5">
        <v>5</v>
      </c>
      <c r="F4" s="5">
        <v>14</v>
      </c>
      <c r="G4" s="5"/>
      <c r="H4" s="5"/>
      <c r="I4" s="4">
        <v>772.39</v>
      </c>
      <c r="J4" s="4">
        <v>321.93</v>
      </c>
      <c r="K4" s="6"/>
    </row>
    <row r="5" spans="1:23">
      <c r="A5" s="9">
        <v>3</v>
      </c>
      <c r="B5" s="5" t="s">
        <v>1</v>
      </c>
      <c r="C5" s="5" t="s">
        <v>9</v>
      </c>
      <c r="D5" s="5">
        <v>6</v>
      </c>
      <c r="E5" s="5">
        <v>6</v>
      </c>
      <c r="F5" s="5">
        <v>18</v>
      </c>
      <c r="G5" s="5"/>
      <c r="H5" s="5"/>
      <c r="I5" s="4">
        <v>802.9</v>
      </c>
      <c r="J5" s="4">
        <v>273.58999999999997</v>
      </c>
      <c r="K5" s="6"/>
      <c r="O5" s="5"/>
      <c r="P5" s="17" t="s">
        <v>8</v>
      </c>
      <c r="Q5" s="4">
        <v>146.12532467532466</v>
      </c>
      <c r="R5" s="4">
        <v>156.66666666666666</v>
      </c>
      <c r="S5" s="4">
        <v>340.1</v>
      </c>
      <c r="U5" s="15">
        <v>0.42966774478094671</v>
      </c>
      <c r="V5" s="15">
        <v>0.46064882877585017</v>
      </c>
      <c r="W5" s="15">
        <v>1.5389140271493214E-3</v>
      </c>
    </row>
    <row r="6" spans="1:23">
      <c r="A6" s="9">
        <v>4</v>
      </c>
      <c r="B6" s="5" t="s">
        <v>16</v>
      </c>
      <c r="C6" s="5" t="s">
        <v>9</v>
      </c>
      <c r="D6" s="5">
        <v>7</v>
      </c>
      <c r="E6" s="5">
        <v>7</v>
      </c>
      <c r="F6" s="5">
        <v>15</v>
      </c>
      <c r="I6" s="4">
        <v>917.91</v>
      </c>
      <c r="J6" s="4">
        <v>462.12</v>
      </c>
      <c r="K6" s="6"/>
      <c r="O6" s="5"/>
      <c r="P6" s="17" t="s">
        <v>6</v>
      </c>
      <c r="Q6" s="4">
        <v>103.29197530864198</v>
      </c>
      <c r="R6" s="4">
        <v>112.36842105263159</v>
      </c>
      <c r="S6" s="4">
        <v>180.1</v>
      </c>
      <c r="U6" s="15">
        <v>0.52109938922820653</v>
      </c>
      <c r="V6" s="15">
        <v>0.52211137181852374</v>
      </c>
      <c r="W6" s="15">
        <v>8.1493212669683259E-4</v>
      </c>
    </row>
    <row r="7" spans="1:23">
      <c r="A7" s="9">
        <v>5</v>
      </c>
      <c r="B7" s="5" t="s">
        <v>15</v>
      </c>
      <c r="C7" s="5" t="s">
        <v>9</v>
      </c>
      <c r="D7" s="5">
        <v>13</v>
      </c>
      <c r="E7" s="5">
        <v>13</v>
      </c>
      <c r="F7" s="5">
        <v>28</v>
      </c>
      <c r="I7" s="4">
        <v>574.14</v>
      </c>
      <c r="J7" s="4">
        <v>447.51</v>
      </c>
      <c r="K7" s="6"/>
      <c r="O7" s="5"/>
      <c r="P7" s="17" t="s">
        <v>4</v>
      </c>
      <c r="Q7" s="4">
        <v>113.07</v>
      </c>
      <c r="R7" s="4">
        <v>110.9375</v>
      </c>
      <c r="S7" s="4">
        <v>186.7</v>
      </c>
      <c r="U7" s="15">
        <v>0.60562399571505088</v>
      </c>
      <c r="V7" s="15">
        <v>0.59420192822710238</v>
      </c>
      <c r="W7" s="15">
        <v>8.4479638009049768E-4</v>
      </c>
    </row>
    <row r="8" spans="1:23">
      <c r="A8" s="9">
        <v>6</v>
      </c>
      <c r="B8" s="5" t="s">
        <v>10</v>
      </c>
      <c r="C8" s="5" t="s">
        <v>9</v>
      </c>
      <c r="D8" s="5">
        <v>7</v>
      </c>
      <c r="E8" s="5">
        <v>7</v>
      </c>
      <c r="F8" s="5">
        <v>16</v>
      </c>
      <c r="I8" s="4">
        <v>530.53</v>
      </c>
      <c r="J8" s="4">
        <v>440.07</v>
      </c>
      <c r="K8" s="6"/>
      <c r="O8" s="5"/>
      <c r="P8" s="17" t="s">
        <v>3</v>
      </c>
      <c r="Q8" s="4">
        <v>160.12425373134329</v>
      </c>
      <c r="R8" s="4">
        <v>149.25</v>
      </c>
      <c r="S8" s="4">
        <v>329</v>
      </c>
      <c r="U8" s="15">
        <v>0.48668693009118541</v>
      </c>
      <c r="V8" s="15">
        <v>0.45364741641337386</v>
      </c>
      <c r="W8" s="15">
        <v>1.4886877828054299E-3</v>
      </c>
    </row>
    <row r="9" spans="1:23">
      <c r="A9" s="9">
        <v>7</v>
      </c>
      <c r="B9" s="5" t="s">
        <v>8</v>
      </c>
      <c r="C9" s="5" t="s">
        <v>1</v>
      </c>
      <c r="D9" s="5">
        <v>858</v>
      </c>
      <c r="E9" s="5">
        <v>821</v>
      </c>
      <c r="F9" s="5">
        <v>2267</v>
      </c>
      <c r="G9" s="25">
        <v>2250.33</v>
      </c>
      <c r="H9" s="4">
        <v>15.4</v>
      </c>
      <c r="I9" s="4">
        <v>33.64</v>
      </c>
      <c r="J9" s="4">
        <v>331.17</v>
      </c>
      <c r="K9" s="4">
        <v>146.12532467532466</v>
      </c>
      <c r="O9" s="5"/>
      <c r="P9" s="17" t="s">
        <v>2</v>
      </c>
      <c r="Q9" s="16">
        <v>134.70758293838861</v>
      </c>
      <c r="R9" s="16">
        <v>17.600000000000001</v>
      </c>
      <c r="S9" s="4">
        <v>456</v>
      </c>
      <c r="U9" s="15">
        <v>0.29541666666666666</v>
      </c>
      <c r="V9" s="15">
        <v>0.30806182121971598</v>
      </c>
      <c r="W9" s="15">
        <v>2.0633484162895926E-3</v>
      </c>
    </row>
    <row r="10" spans="1:23">
      <c r="A10" s="9">
        <v>8</v>
      </c>
      <c r="B10" s="5" t="s">
        <v>6</v>
      </c>
      <c r="C10" s="5" t="s">
        <v>1</v>
      </c>
      <c r="D10" s="5">
        <v>792</v>
      </c>
      <c r="E10" s="5">
        <v>759</v>
      </c>
      <c r="F10" s="5">
        <v>2147</v>
      </c>
      <c r="G10" s="25">
        <v>2130.33</v>
      </c>
      <c r="H10" s="4">
        <v>22.7</v>
      </c>
      <c r="I10" s="4">
        <v>32.39</v>
      </c>
      <c r="J10" s="4">
        <v>321.64</v>
      </c>
      <c r="K10" s="4">
        <v>93.847136563876646</v>
      </c>
      <c r="Q10" s="2"/>
      <c r="R10" s="2"/>
      <c r="S10" s="2"/>
      <c r="T10" s="3"/>
    </row>
    <row r="11" spans="1:23">
      <c r="A11" s="9">
        <v>9</v>
      </c>
      <c r="B11" s="5" t="s">
        <v>4</v>
      </c>
      <c r="C11" s="5" t="s">
        <v>1</v>
      </c>
      <c r="D11" s="5">
        <v>799</v>
      </c>
      <c r="E11" s="5">
        <v>764</v>
      </c>
      <c r="F11" s="5">
        <v>2165</v>
      </c>
      <c r="G11" s="25">
        <v>2148.33</v>
      </c>
      <c r="H11" s="4">
        <v>19</v>
      </c>
      <c r="I11" s="4">
        <v>25.08</v>
      </c>
      <c r="J11" s="4">
        <v>321.79000000000002</v>
      </c>
      <c r="K11" s="4">
        <v>113.07</v>
      </c>
      <c r="O11" s="14"/>
      <c r="P11" s="14" t="s">
        <v>14</v>
      </c>
      <c r="Q11" s="4">
        <v>131.46382733073969</v>
      </c>
      <c r="R11" s="4">
        <v>109.36451754385965</v>
      </c>
      <c r="S11" s="4">
        <v>298.38</v>
      </c>
      <c r="U11" s="13">
        <v>0.46769894529641121</v>
      </c>
      <c r="V11" s="13">
        <v>0.46773427329091322</v>
      </c>
      <c r="W11" s="13">
        <v>1.3501357466063348E-3</v>
      </c>
    </row>
    <row r="12" spans="1:23">
      <c r="A12" s="9">
        <v>10</v>
      </c>
      <c r="B12" s="5" t="s">
        <v>3</v>
      </c>
      <c r="C12" s="5" t="s">
        <v>1</v>
      </c>
      <c r="D12" s="5">
        <v>1516</v>
      </c>
      <c r="E12" s="5">
        <v>1452</v>
      </c>
      <c r="F12" s="5">
        <v>4308</v>
      </c>
      <c r="G12" s="25">
        <v>4291.33</v>
      </c>
      <c r="H12" s="4">
        <v>26.8</v>
      </c>
      <c r="I12" s="4">
        <v>17.77</v>
      </c>
      <c r="J12" s="4">
        <v>304.18</v>
      </c>
      <c r="K12" s="4">
        <v>160.12425373134329</v>
      </c>
      <c r="O12" s="10"/>
      <c r="P12" s="10" t="s">
        <v>13</v>
      </c>
      <c r="Q12" s="4">
        <v>23.339278194279554</v>
      </c>
      <c r="R12" s="4">
        <v>55.363727774938582</v>
      </c>
      <c r="S12" s="4">
        <v>116.17313372720901</v>
      </c>
      <c r="U12" s="12">
        <v>0.11550219289494897</v>
      </c>
      <c r="V12" s="12">
        <v>0.10570580826098658</v>
      </c>
      <c r="W12" s="11">
        <v>5.2567028835841202E-4</v>
      </c>
    </row>
    <row r="13" spans="1:23">
      <c r="A13" s="9">
        <v>11</v>
      </c>
      <c r="B13" s="5" t="s">
        <v>2</v>
      </c>
      <c r="C13" s="5" t="s">
        <v>1</v>
      </c>
      <c r="D13" s="5">
        <v>1077</v>
      </c>
      <c r="E13" s="5">
        <v>1032</v>
      </c>
      <c r="F13" s="5">
        <v>2859</v>
      </c>
      <c r="G13" s="25">
        <v>2842.33</v>
      </c>
      <c r="H13" s="4">
        <v>21.1</v>
      </c>
      <c r="I13" s="4">
        <v>21.73</v>
      </c>
      <c r="J13" s="4">
        <v>329.5</v>
      </c>
      <c r="K13" s="4">
        <v>134.70758293838861</v>
      </c>
      <c r="O13" s="10"/>
      <c r="P13" s="10" t="s">
        <v>12</v>
      </c>
      <c r="Q13" s="5">
        <v>5</v>
      </c>
      <c r="R13" s="5">
        <v>5</v>
      </c>
      <c r="S13" s="5">
        <v>5</v>
      </c>
      <c r="U13" s="9">
        <v>5</v>
      </c>
      <c r="V13" s="9">
        <v>5</v>
      </c>
      <c r="W13" s="9">
        <v>5</v>
      </c>
    </row>
    <row r="14" spans="1:23">
      <c r="A14" s="9">
        <v>12</v>
      </c>
      <c r="B14" s="5" t="s">
        <v>8</v>
      </c>
      <c r="C14" s="5" t="s">
        <v>15</v>
      </c>
      <c r="D14" s="5">
        <v>1586</v>
      </c>
      <c r="E14" s="5">
        <v>1512</v>
      </c>
      <c r="F14" s="5">
        <v>3429</v>
      </c>
      <c r="G14" s="25">
        <f>F14-28</f>
        <v>3401</v>
      </c>
      <c r="H14" s="4">
        <v>10</v>
      </c>
      <c r="I14" s="4">
        <v>19.510000000000002</v>
      </c>
      <c r="J14" s="4">
        <v>446.36</v>
      </c>
      <c r="K14" s="4">
        <f>G14/H14</f>
        <v>340.1</v>
      </c>
    </row>
    <row r="15" spans="1:23">
      <c r="A15" s="9">
        <v>13</v>
      </c>
      <c r="B15" s="5" t="s">
        <v>6</v>
      </c>
      <c r="C15" s="5" t="s">
        <v>15</v>
      </c>
      <c r="D15" s="5">
        <v>845</v>
      </c>
      <c r="E15" s="5">
        <v>809</v>
      </c>
      <c r="F15" s="5">
        <v>1829</v>
      </c>
      <c r="G15" s="25">
        <f>F15-28</f>
        <v>1801</v>
      </c>
      <c r="H15" s="4">
        <v>10</v>
      </c>
      <c r="I15" s="4">
        <v>28.66</v>
      </c>
      <c r="J15" s="4">
        <v>445.58</v>
      </c>
      <c r="K15" s="4">
        <f>G15/H15</f>
        <v>180.1</v>
      </c>
      <c r="O15" s="7"/>
      <c r="Q15" s="8"/>
    </row>
    <row r="16" spans="1:23">
      <c r="A16" s="9">
        <v>14</v>
      </c>
      <c r="B16" s="5" t="s">
        <v>4</v>
      </c>
      <c r="C16" s="5" t="s">
        <v>15</v>
      </c>
      <c r="D16" s="5">
        <v>875</v>
      </c>
      <c r="E16" s="5">
        <v>825</v>
      </c>
      <c r="F16" s="5">
        <v>1895</v>
      </c>
      <c r="G16" s="25">
        <f>F16-28</f>
        <v>1867</v>
      </c>
      <c r="H16" s="4">
        <v>10</v>
      </c>
      <c r="I16" s="4">
        <v>33.24</v>
      </c>
      <c r="J16" s="4">
        <v>445.25</v>
      </c>
      <c r="K16" s="4">
        <f>G16/H16</f>
        <v>186.7</v>
      </c>
      <c r="O16" s="7"/>
    </row>
    <row r="17" spans="1:23">
      <c r="A17" s="9">
        <v>15</v>
      </c>
      <c r="B17" s="5" t="s">
        <v>3</v>
      </c>
      <c r="C17" s="5" t="s">
        <v>15</v>
      </c>
      <c r="D17" s="5">
        <v>1541</v>
      </c>
      <c r="E17" s="5">
        <v>1465</v>
      </c>
      <c r="F17" s="5">
        <v>3318</v>
      </c>
      <c r="G17" s="25">
        <f>F17-28</f>
        <v>3290</v>
      </c>
      <c r="H17" s="4">
        <v>10</v>
      </c>
      <c r="I17" s="4">
        <v>19.93</v>
      </c>
      <c r="J17" s="4">
        <v>449.19</v>
      </c>
      <c r="K17" s="4">
        <f>G17/H17</f>
        <v>329</v>
      </c>
      <c r="O17" s="7"/>
    </row>
    <row r="18" spans="1:23">
      <c r="A18" s="9">
        <v>16</v>
      </c>
      <c r="B18" s="5" t="s">
        <v>2</v>
      </c>
      <c r="C18" s="5" t="s">
        <v>15</v>
      </c>
      <c r="D18" s="5">
        <v>2125</v>
      </c>
      <c r="E18" s="5">
        <v>2019</v>
      </c>
      <c r="F18" s="5">
        <v>4588</v>
      </c>
      <c r="G18" s="25">
        <f>F18-28</f>
        <v>4560</v>
      </c>
      <c r="H18" s="4">
        <v>10</v>
      </c>
      <c r="I18" s="4">
        <v>21.08</v>
      </c>
      <c r="J18" s="4">
        <v>447.63</v>
      </c>
      <c r="K18" s="4">
        <f t="shared" ref="K18" si="0">G18/H18</f>
        <v>456</v>
      </c>
    </row>
    <row r="19" spans="1:23">
      <c r="A19" s="9">
        <v>17</v>
      </c>
      <c r="B19" s="5" t="s">
        <v>8</v>
      </c>
      <c r="C19" s="5" t="s">
        <v>10</v>
      </c>
      <c r="D19" s="5">
        <v>474</v>
      </c>
      <c r="E19" s="5">
        <v>449</v>
      </c>
      <c r="F19" s="5">
        <v>1003</v>
      </c>
      <c r="G19" s="25">
        <f>F19-16</f>
        <v>987</v>
      </c>
      <c r="H19" s="4">
        <v>6.3</v>
      </c>
      <c r="I19" s="4">
        <v>43.54</v>
      </c>
      <c r="J19" s="4">
        <v>461.38</v>
      </c>
      <c r="K19" s="4">
        <f t="shared" ref="K19:K26" si="1">G19/H19</f>
        <v>156.66666666666666</v>
      </c>
    </row>
    <row r="20" spans="1:23">
      <c r="A20" s="9">
        <v>18</v>
      </c>
      <c r="B20" s="5" t="s">
        <v>7</v>
      </c>
      <c r="C20" s="5" t="s">
        <v>10</v>
      </c>
      <c r="D20" s="5">
        <v>34</v>
      </c>
      <c r="E20" s="5">
        <v>32</v>
      </c>
      <c r="F20" s="5">
        <v>72</v>
      </c>
      <c r="G20" s="25">
        <f t="shared" ref="G20:G26" si="2">F20-16</f>
        <v>56</v>
      </c>
      <c r="H20" s="4">
        <v>11.5</v>
      </c>
      <c r="I20" s="4">
        <v>278.33</v>
      </c>
      <c r="J20" s="4">
        <v>450.8</v>
      </c>
      <c r="K20" s="4">
        <f t="shared" si="1"/>
        <v>4.8695652173913047</v>
      </c>
    </row>
    <row r="21" spans="1:23">
      <c r="A21" s="9">
        <v>19</v>
      </c>
      <c r="B21" s="5" t="s">
        <v>6</v>
      </c>
      <c r="C21" s="5" t="s">
        <v>10</v>
      </c>
      <c r="D21" s="5">
        <v>283</v>
      </c>
      <c r="E21" s="5">
        <v>271</v>
      </c>
      <c r="F21" s="5">
        <v>599</v>
      </c>
      <c r="G21" s="25">
        <f t="shared" si="2"/>
        <v>583</v>
      </c>
      <c r="H21" s="4">
        <v>6.2</v>
      </c>
      <c r="I21" s="4">
        <v>97.04</v>
      </c>
      <c r="J21" s="4">
        <v>462.38</v>
      </c>
      <c r="K21" s="4">
        <f t="shared" si="1"/>
        <v>94.032258064516128</v>
      </c>
    </row>
    <row r="22" spans="1:23">
      <c r="A22" s="9">
        <v>20</v>
      </c>
      <c r="B22" s="5" t="s">
        <v>5</v>
      </c>
      <c r="C22" s="5" t="s">
        <v>10</v>
      </c>
      <c r="D22" s="5">
        <v>408</v>
      </c>
      <c r="E22" s="5">
        <v>387</v>
      </c>
      <c r="F22" s="5">
        <v>870</v>
      </c>
      <c r="G22" s="25">
        <f t="shared" si="2"/>
        <v>854</v>
      </c>
      <c r="H22" s="4">
        <v>7.6</v>
      </c>
      <c r="I22" s="4">
        <v>39.35</v>
      </c>
      <c r="J22" s="4">
        <v>456.12</v>
      </c>
      <c r="K22" s="4">
        <f t="shared" si="1"/>
        <v>112.36842105263159</v>
      </c>
    </row>
    <row r="23" spans="1:23">
      <c r="A23" s="9">
        <v>21</v>
      </c>
      <c r="B23" s="5" t="s">
        <v>4</v>
      </c>
      <c r="C23" s="5" t="s">
        <v>10</v>
      </c>
      <c r="D23" s="5">
        <v>341</v>
      </c>
      <c r="E23" s="5">
        <v>321</v>
      </c>
      <c r="F23" s="5">
        <v>726</v>
      </c>
      <c r="G23" s="25">
        <f t="shared" si="2"/>
        <v>710</v>
      </c>
      <c r="H23" s="4">
        <v>6.4</v>
      </c>
      <c r="I23" s="4">
        <v>43.32</v>
      </c>
      <c r="J23" s="4">
        <v>457.65</v>
      </c>
      <c r="K23" s="4">
        <f t="shared" si="1"/>
        <v>110.9375</v>
      </c>
    </row>
    <row r="24" spans="1:23">
      <c r="A24" s="9">
        <v>22</v>
      </c>
      <c r="B24" s="5" t="s">
        <v>3</v>
      </c>
      <c r="C24" s="5" t="s">
        <v>10</v>
      </c>
      <c r="D24" s="5">
        <v>289</v>
      </c>
      <c r="E24" s="5">
        <v>274</v>
      </c>
      <c r="F24" s="5">
        <v>613</v>
      </c>
      <c r="G24" s="25">
        <f t="shared" si="2"/>
        <v>597</v>
      </c>
      <c r="H24" s="4">
        <v>4</v>
      </c>
      <c r="I24" s="4">
        <v>64.33</v>
      </c>
      <c r="J24" s="4">
        <v>461.74</v>
      </c>
      <c r="K24" s="4">
        <f t="shared" si="1"/>
        <v>149.25</v>
      </c>
    </row>
    <row r="25" spans="1:23">
      <c r="A25" s="9">
        <v>23</v>
      </c>
      <c r="B25" s="5" t="s">
        <v>11</v>
      </c>
      <c r="C25" s="5" t="s">
        <v>10</v>
      </c>
      <c r="D25" s="5">
        <v>90</v>
      </c>
      <c r="E25" s="5">
        <v>86</v>
      </c>
      <c r="F25" s="5">
        <v>192</v>
      </c>
      <c r="G25" s="25">
        <f t="shared" si="2"/>
        <v>176</v>
      </c>
      <c r="H25" s="4">
        <v>10</v>
      </c>
      <c r="I25" s="4">
        <v>110.49</v>
      </c>
      <c r="J25" s="4">
        <v>455.13</v>
      </c>
      <c r="K25" s="4">
        <f t="shared" si="1"/>
        <v>17.600000000000001</v>
      </c>
    </row>
    <row r="26" spans="1:23">
      <c r="A26" s="9">
        <v>24</v>
      </c>
      <c r="B26" s="5" t="s">
        <v>2</v>
      </c>
      <c r="C26" s="5" t="s">
        <v>10</v>
      </c>
      <c r="D26" s="5">
        <v>286</v>
      </c>
      <c r="E26" s="5">
        <v>273</v>
      </c>
      <c r="F26" s="5">
        <v>606</v>
      </c>
      <c r="G26" s="25">
        <f t="shared" si="2"/>
        <v>590</v>
      </c>
      <c r="H26" s="4">
        <v>4.2</v>
      </c>
      <c r="I26" s="4">
        <v>63.42</v>
      </c>
      <c r="J26" s="4">
        <v>460.97</v>
      </c>
      <c r="K26" s="4">
        <f t="shared" si="1"/>
        <v>140.47619047619048</v>
      </c>
    </row>
    <row r="27" spans="1:23">
      <c r="A27" s="2">
        <v>25</v>
      </c>
      <c r="B27" s="2" t="s">
        <v>80</v>
      </c>
      <c r="C27" s="2" t="s">
        <v>0</v>
      </c>
      <c r="D27" s="2">
        <v>10486</v>
      </c>
      <c r="E27" s="2">
        <v>9974</v>
      </c>
      <c r="F27" s="2">
        <v>22116</v>
      </c>
      <c r="G27" s="26">
        <v>22101</v>
      </c>
      <c r="H27" s="1">
        <v>1</v>
      </c>
      <c r="I27" s="1">
        <v>13.05</v>
      </c>
      <c r="J27" s="1">
        <v>464.66</v>
      </c>
      <c r="K27" s="1">
        <v>221010</v>
      </c>
    </row>
    <row r="31" spans="1:23" ht="24">
      <c r="A31" t="s">
        <v>86</v>
      </c>
      <c r="B31" t="s">
        <v>34</v>
      </c>
      <c r="D31" t="s">
        <v>79</v>
      </c>
      <c r="O31" t="s">
        <v>86</v>
      </c>
      <c r="P31" t="s">
        <v>33</v>
      </c>
    </row>
    <row r="32" spans="1:23" ht="22">
      <c r="A32" s="23" t="s">
        <v>88</v>
      </c>
      <c r="B32" s="23" t="s">
        <v>23</v>
      </c>
      <c r="C32" s="23" t="s">
        <v>32</v>
      </c>
      <c r="D32" s="23" t="s">
        <v>31</v>
      </c>
      <c r="E32" s="23" t="s">
        <v>30</v>
      </c>
      <c r="F32" s="23" t="s">
        <v>29</v>
      </c>
      <c r="G32" s="24" t="s">
        <v>28</v>
      </c>
      <c r="H32" s="23" t="s">
        <v>27</v>
      </c>
      <c r="I32" s="23" t="s">
        <v>26</v>
      </c>
      <c r="J32" s="23" t="s">
        <v>25</v>
      </c>
      <c r="K32" s="23" t="s">
        <v>24</v>
      </c>
      <c r="O32" s="46"/>
      <c r="P32" s="46" t="s">
        <v>23</v>
      </c>
      <c r="Q32" s="21" t="s">
        <v>1</v>
      </c>
      <c r="R32" s="21" t="s">
        <v>10</v>
      </c>
      <c r="S32" s="21" t="s">
        <v>15</v>
      </c>
      <c r="T32" s="21"/>
      <c r="U32" s="14" t="s">
        <v>22</v>
      </c>
      <c r="V32" s="14" t="s">
        <v>21</v>
      </c>
      <c r="W32" s="14" t="s">
        <v>20</v>
      </c>
    </row>
    <row r="33" spans="1:23" ht="22">
      <c r="A33" s="27">
        <v>1</v>
      </c>
      <c r="B33" s="5" t="s">
        <v>1</v>
      </c>
      <c r="C33" s="5" t="s">
        <v>9</v>
      </c>
      <c r="D33" s="5">
        <v>7</v>
      </c>
      <c r="E33" s="5">
        <v>7</v>
      </c>
      <c r="F33" s="5">
        <v>20</v>
      </c>
      <c r="G33" s="5"/>
      <c r="H33" s="5"/>
      <c r="I33" s="4">
        <v>561.99</v>
      </c>
      <c r="J33" s="4">
        <v>300</v>
      </c>
      <c r="K33" s="6"/>
      <c r="O33" s="47"/>
      <c r="P33" s="47"/>
      <c r="Q33" s="19" t="s">
        <v>19</v>
      </c>
      <c r="R33" s="19" t="s">
        <v>19</v>
      </c>
      <c r="S33" s="19" t="s">
        <v>19</v>
      </c>
      <c r="T33" s="19"/>
      <c r="U33" s="18" t="s">
        <v>18</v>
      </c>
      <c r="V33" s="18" t="s">
        <v>18</v>
      </c>
      <c r="W33" s="18" t="s">
        <v>17</v>
      </c>
    </row>
    <row r="34" spans="1:23">
      <c r="A34" s="9">
        <v>2</v>
      </c>
      <c r="B34" s="5" t="s">
        <v>1</v>
      </c>
      <c r="C34" s="5" t="s">
        <v>9</v>
      </c>
      <c r="D34" s="5">
        <v>7</v>
      </c>
      <c r="E34" s="5">
        <v>7</v>
      </c>
      <c r="F34" s="5">
        <v>21</v>
      </c>
      <c r="G34" s="5"/>
      <c r="H34" s="5"/>
      <c r="I34" s="4">
        <v>581.97</v>
      </c>
      <c r="J34" s="4">
        <v>297.14</v>
      </c>
      <c r="K34" s="6"/>
    </row>
    <row r="35" spans="1:23">
      <c r="A35" s="9">
        <v>3</v>
      </c>
      <c r="B35" s="5" t="s">
        <v>1</v>
      </c>
      <c r="C35" s="5" t="s">
        <v>9</v>
      </c>
      <c r="D35" s="5">
        <v>6</v>
      </c>
      <c r="E35" s="5">
        <v>5</v>
      </c>
      <c r="F35" s="5">
        <v>19</v>
      </c>
      <c r="G35" s="5"/>
      <c r="H35" s="5"/>
      <c r="I35" s="4">
        <v>494.69</v>
      </c>
      <c r="J35" s="4">
        <v>254.09</v>
      </c>
      <c r="K35" s="6"/>
      <c r="O35" s="5"/>
      <c r="P35" s="34" t="s">
        <v>89</v>
      </c>
      <c r="Q35" s="35">
        <v>79.356287425149702</v>
      </c>
      <c r="R35" s="35">
        <v>75.801104972375683</v>
      </c>
      <c r="S35" s="35">
        <v>185.6</v>
      </c>
      <c r="T35" s="48"/>
      <c r="U35" s="33">
        <v>0.42756620379929799</v>
      </c>
      <c r="V35" s="33">
        <v>0.40841112592874829</v>
      </c>
      <c r="W35" s="33">
        <v>1.6196875818134216E-2</v>
      </c>
    </row>
    <row r="36" spans="1:23">
      <c r="A36" s="9">
        <v>4</v>
      </c>
      <c r="B36" s="5" t="s">
        <v>1</v>
      </c>
      <c r="C36" s="5" t="s">
        <v>9</v>
      </c>
      <c r="D36" s="5">
        <v>10</v>
      </c>
      <c r="E36" s="5">
        <v>10</v>
      </c>
      <c r="F36" s="5">
        <v>31</v>
      </c>
      <c r="G36" s="5"/>
      <c r="H36" s="5"/>
      <c r="I36" s="4">
        <v>608.91999999999996</v>
      </c>
      <c r="J36" s="4">
        <v>264.05</v>
      </c>
      <c r="K36" s="6"/>
      <c r="O36" s="5"/>
      <c r="P36" s="34" t="s">
        <v>90</v>
      </c>
      <c r="Q36" s="35">
        <v>60.34539473684211</v>
      </c>
      <c r="R36" s="35">
        <v>65.445544554455452</v>
      </c>
      <c r="S36" s="35">
        <v>129.80000000000001</v>
      </c>
      <c r="T36" s="48"/>
      <c r="U36" s="33">
        <v>0.46491059119292838</v>
      </c>
      <c r="V36" s="33">
        <v>0.50420296266914832</v>
      </c>
      <c r="W36" s="33">
        <v>1.132734095470809E-2</v>
      </c>
    </row>
    <row r="37" spans="1:23">
      <c r="A37" s="9">
        <v>5</v>
      </c>
      <c r="B37" s="5" t="s">
        <v>15</v>
      </c>
      <c r="C37" s="5" t="s">
        <v>9</v>
      </c>
      <c r="D37" s="5">
        <v>9</v>
      </c>
      <c r="E37" s="5">
        <v>9</v>
      </c>
      <c r="F37" s="5">
        <v>20</v>
      </c>
      <c r="G37" s="5"/>
      <c r="H37" s="5"/>
      <c r="I37" s="4">
        <v>688.93</v>
      </c>
      <c r="J37" s="4">
        <v>421.68</v>
      </c>
      <c r="K37" s="6"/>
      <c r="O37" s="5"/>
      <c r="P37" s="34" t="s">
        <v>91</v>
      </c>
      <c r="Q37" s="35">
        <v>60.08064516129032</v>
      </c>
      <c r="R37" s="35">
        <v>69.881656804733737</v>
      </c>
      <c r="S37" s="35">
        <v>146.4</v>
      </c>
      <c r="T37" s="48"/>
      <c r="U37" s="33">
        <v>0.41038692050061693</v>
      </c>
      <c r="V37" s="33">
        <v>0.47733372134380964</v>
      </c>
      <c r="W37" s="33">
        <v>1.2775983942752422E-2</v>
      </c>
    </row>
    <row r="38" spans="1:23">
      <c r="A38" s="9">
        <v>6</v>
      </c>
      <c r="B38" s="5" t="s">
        <v>10</v>
      </c>
      <c r="C38" s="5" t="s">
        <v>9</v>
      </c>
      <c r="D38" s="5">
        <v>10</v>
      </c>
      <c r="E38" s="5">
        <v>9</v>
      </c>
      <c r="F38" s="5">
        <v>22</v>
      </c>
      <c r="G38" s="5"/>
      <c r="H38" s="5"/>
      <c r="I38" s="4">
        <v>710.78</v>
      </c>
      <c r="J38" s="4">
        <v>429.33</v>
      </c>
      <c r="K38" s="6"/>
      <c r="O38" s="5"/>
      <c r="P38" s="34" t="s">
        <v>92</v>
      </c>
      <c r="Q38" s="35">
        <v>65.764248704663217</v>
      </c>
      <c r="R38" s="35">
        <v>59</v>
      </c>
      <c r="S38" s="35">
        <v>115</v>
      </c>
      <c r="T38" s="48"/>
      <c r="U38" s="33">
        <v>0.57186303221446277</v>
      </c>
      <c r="V38" s="33">
        <v>0.5130434782608696</v>
      </c>
      <c r="W38" s="33">
        <v>1.0035779736451698E-2</v>
      </c>
    </row>
    <row r="39" spans="1:23">
      <c r="A39" s="9">
        <v>7</v>
      </c>
      <c r="B39" s="5" t="s">
        <v>89</v>
      </c>
      <c r="C39" s="5" t="s">
        <v>69</v>
      </c>
      <c r="D39" s="5">
        <v>510</v>
      </c>
      <c r="E39" s="5">
        <v>484</v>
      </c>
      <c r="F39" s="5">
        <v>1348</v>
      </c>
      <c r="G39" s="5">
        <v>1325.25</v>
      </c>
      <c r="H39" s="5">
        <v>16.7</v>
      </c>
      <c r="I39" s="4">
        <v>48.74</v>
      </c>
      <c r="J39" s="4">
        <v>330.82</v>
      </c>
      <c r="K39" s="4">
        <v>79.356287425149702</v>
      </c>
      <c r="O39" s="5"/>
      <c r="P39" s="34" t="s">
        <v>93</v>
      </c>
      <c r="Q39" s="35">
        <v>103.65489130434783</v>
      </c>
      <c r="R39" s="35">
        <v>96.172839506172849</v>
      </c>
      <c r="S39" s="35">
        <v>292.5</v>
      </c>
      <c r="T39" s="48"/>
      <c r="U39" s="33">
        <v>0.35437569676700115</v>
      </c>
      <c r="V39" s="33">
        <v>0.32879603249973621</v>
      </c>
      <c r="W39" s="33">
        <v>2.5525787590540187E-2</v>
      </c>
    </row>
    <row r="40" spans="1:23">
      <c r="A40" s="9">
        <v>8</v>
      </c>
      <c r="B40" s="5" t="s">
        <v>90</v>
      </c>
      <c r="C40" s="5" t="s">
        <v>69</v>
      </c>
      <c r="D40" s="5">
        <v>352</v>
      </c>
      <c r="E40" s="5">
        <v>334</v>
      </c>
      <c r="F40" s="5">
        <v>940</v>
      </c>
      <c r="G40" s="5">
        <v>917.25</v>
      </c>
      <c r="H40" s="5">
        <v>15.2</v>
      </c>
      <c r="I40" s="4">
        <v>57.07</v>
      </c>
      <c r="J40" s="4">
        <v>327.2</v>
      </c>
      <c r="K40" s="4">
        <v>60.34539473684211</v>
      </c>
      <c r="O40" s="5"/>
      <c r="P40" s="34" t="s">
        <v>94</v>
      </c>
      <c r="Q40" s="35">
        <v>42.248858447488587</v>
      </c>
      <c r="R40" s="35">
        <v>35.86466165413534</v>
      </c>
      <c r="S40" s="35">
        <v>81.5</v>
      </c>
      <c r="T40" s="48"/>
      <c r="U40" s="33">
        <v>0.51839090119617903</v>
      </c>
      <c r="V40" s="33">
        <v>0.44005719821024958</v>
      </c>
      <c r="W40" s="33">
        <v>7.1123134653983764E-3</v>
      </c>
    </row>
    <row r="41" spans="1:23">
      <c r="A41" s="9">
        <v>9</v>
      </c>
      <c r="B41" s="5" t="s">
        <v>91</v>
      </c>
      <c r="C41" s="5" t="s">
        <v>69</v>
      </c>
      <c r="D41" s="5">
        <v>356</v>
      </c>
      <c r="E41" s="5">
        <v>340</v>
      </c>
      <c r="F41" s="5">
        <v>954</v>
      </c>
      <c r="G41" s="5">
        <v>931.25</v>
      </c>
      <c r="H41" s="5">
        <v>15.5</v>
      </c>
      <c r="I41" s="4">
        <v>67.12</v>
      </c>
      <c r="J41" s="4">
        <v>325.55</v>
      </c>
      <c r="K41" s="4">
        <v>60.08064516129032</v>
      </c>
      <c r="O41" s="3"/>
      <c r="P41" s="3"/>
      <c r="Q41" s="2"/>
      <c r="R41" s="2"/>
      <c r="S41" s="2"/>
      <c r="T41" s="3"/>
      <c r="U41" s="3"/>
      <c r="V41" s="3"/>
      <c r="W41" s="3"/>
    </row>
    <row r="42" spans="1:23">
      <c r="A42" s="9">
        <v>10</v>
      </c>
      <c r="B42" s="5" t="s">
        <v>92</v>
      </c>
      <c r="C42" s="5" t="s">
        <v>69</v>
      </c>
      <c r="D42" s="5">
        <v>475</v>
      </c>
      <c r="E42" s="5">
        <v>454</v>
      </c>
      <c r="F42" s="5">
        <v>1292</v>
      </c>
      <c r="G42" s="5">
        <v>1269.25</v>
      </c>
      <c r="H42" s="5">
        <v>19.3</v>
      </c>
      <c r="I42" s="4">
        <v>42.17</v>
      </c>
      <c r="J42" s="4">
        <v>320.55</v>
      </c>
      <c r="K42" s="4">
        <v>65.764248704663217</v>
      </c>
      <c r="O42" s="10"/>
      <c r="P42" s="10" t="s">
        <v>14</v>
      </c>
      <c r="Q42" s="35">
        <v>68.575054296630285</v>
      </c>
      <c r="R42" s="35">
        <v>67.027634581978845</v>
      </c>
      <c r="S42" s="35">
        <v>158.46666666666667</v>
      </c>
      <c r="U42" s="33">
        <v>0.45791555761174774</v>
      </c>
      <c r="V42" s="33">
        <v>0.44530741981876026</v>
      </c>
      <c r="W42" s="33">
        <v>1.3829013584664167E-2</v>
      </c>
    </row>
    <row r="43" spans="1:23">
      <c r="A43" s="9">
        <v>11</v>
      </c>
      <c r="B43" s="5" t="s">
        <v>93</v>
      </c>
      <c r="C43" s="5" t="s">
        <v>69</v>
      </c>
      <c r="D43" s="5">
        <v>718</v>
      </c>
      <c r="E43" s="5">
        <v>683</v>
      </c>
      <c r="F43" s="5">
        <v>1930</v>
      </c>
      <c r="G43" s="5">
        <v>1907.25</v>
      </c>
      <c r="H43" s="5">
        <v>18.399999999999999</v>
      </c>
      <c r="I43" s="4">
        <v>25.08</v>
      </c>
      <c r="J43" s="4">
        <v>324.52999999999997</v>
      </c>
      <c r="K43" s="4">
        <v>103.65489130434783</v>
      </c>
      <c r="O43" s="10"/>
      <c r="P43" s="10" t="s">
        <v>13</v>
      </c>
      <c r="Q43" s="35">
        <v>20.917368148269876</v>
      </c>
      <c r="R43" s="35">
        <v>19.862723897546825</v>
      </c>
      <c r="S43" s="35">
        <v>74.137376988039378</v>
      </c>
      <c r="U43" s="33">
        <v>7.8218644901349665E-2</v>
      </c>
      <c r="V43" s="33">
        <v>6.9348896566634316E-2</v>
      </c>
      <c r="W43" s="33">
        <v>6.469794658176038E-3</v>
      </c>
    </row>
    <row r="44" spans="1:23">
      <c r="A44" s="9">
        <v>12</v>
      </c>
      <c r="B44" s="5" t="s">
        <v>94</v>
      </c>
      <c r="C44" s="5" t="s">
        <v>69</v>
      </c>
      <c r="D44" s="5">
        <v>347</v>
      </c>
      <c r="E44" s="5">
        <v>330</v>
      </c>
      <c r="F44" s="5">
        <v>948</v>
      </c>
      <c r="G44" s="5">
        <v>925.25</v>
      </c>
      <c r="H44" s="5">
        <v>21.9</v>
      </c>
      <c r="I44" s="4">
        <v>57.77</v>
      </c>
      <c r="J44" s="4">
        <v>318.45999999999998</v>
      </c>
      <c r="K44" s="4">
        <v>42.248858447488587</v>
      </c>
      <c r="O44" s="10"/>
      <c r="P44" s="10" t="s">
        <v>12</v>
      </c>
      <c r="Q44" s="34">
        <v>6</v>
      </c>
      <c r="R44" s="34">
        <v>6</v>
      </c>
      <c r="S44" s="34">
        <v>6</v>
      </c>
      <c r="U44" s="34">
        <v>6</v>
      </c>
      <c r="V44" s="34">
        <v>6</v>
      </c>
      <c r="W44" s="34">
        <v>6</v>
      </c>
    </row>
    <row r="45" spans="1:23">
      <c r="A45" s="9">
        <v>13</v>
      </c>
      <c r="B45" s="5" t="s">
        <v>89</v>
      </c>
      <c r="C45" s="5" t="s">
        <v>15</v>
      </c>
      <c r="D45" s="5">
        <v>852</v>
      </c>
      <c r="E45" s="5">
        <v>811</v>
      </c>
      <c r="F45" s="5">
        <v>1876</v>
      </c>
      <c r="G45" s="5">
        <v>1856</v>
      </c>
      <c r="H45" s="4">
        <v>10</v>
      </c>
      <c r="I45" s="4">
        <v>27.87</v>
      </c>
      <c r="J45" s="4">
        <v>434.76</v>
      </c>
      <c r="K45" s="4">
        <v>185.6</v>
      </c>
      <c r="O45" s="7"/>
      <c r="Q45" s="8"/>
    </row>
    <row r="46" spans="1:23">
      <c r="A46" s="9">
        <v>14</v>
      </c>
      <c r="B46" s="5" t="s">
        <v>90</v>
      </c>
      <c r="C46" s="5" t="s">
        <v>15</v>
      </c>
      <c r="D46" s="5">
        <v>591</v>
      </c>
      <c r="E46" s="5">
        <v>564</v>
      </c>
      <c r="F46" s="5">
        <v>1318</v>
      </c>
      <c r="G46" s="5">
        <v>1298</v>
      </c>
      <c r="H46" s="4">
        <v>10</v>
      </c>
      <c r="I46" s="4">
        <v>46.89</v>
      </c>
      <c r="J46" s="4">
        <v>427.02</v>
      </c>
      <c r="K46" s="4">
        <v>129.80000000000001</v>
      </c>
      <c r="O46" s="7"/>
      <c r="Q46" s="8"/>
    </row>
    <row r="47" spans="1:23">
      <c r="A47" s="9">
        <v>15</v>
      </c>
      <c r="B47" s="5" t="s">
        <v>91</v>
      </c>
      <c r="C47" s="5" t="s">
        <v>15</v>
      </c>
      <c r="D47" s="5">
        <v>686</v>
      </c>
      <c r="E47" s="5">
        <v>652</v>
      </c>
      <c r="F47" s="5">
        <v>1484</v>
      </c>
      <c r="G47" s="5">
        <v>1464</v>
      </c>
      <c r="H47" s="4">
        <v>10</v>
      </c>
      <c r="I47" s="4">
        <v>32.979999999999997</v>
      </c>
      <c r="J47" s="4">
        <v>446.12</v>
      </c>
      <c r="K47" s="4">
        <v>146.4</v>
      </c>
      <c r="O47" s="7"/>
      <c r="Q47" s="8"/>
    </row>
    <row r="48" spans="1:23">
      <c r="A48" s="9">
        <v>16</v>
      </c>
      <c r="B48" s="5" t="s">
        <v>92</v>
      </c>
      <c r="C48" s="5" t="s">
        <v>15</v>
      </c>
      <c r="D48" s="5">
        <v>532</v>
      </c>
      <c r="E48" s="5">
        <v>508</v>
      </c>
      <c r="F48" s="5">
        <v>1170</v>
      </c>
      <c r="G48" s="5">
        <v>1150</v>
      </c>
      <c r="H48" s="4">
        <v>10</v>
      </c>
      <c r="I48" s="4">
        <v>40.65</v>
      </c>
      <c r="J48" s="4">
        <v>435.71</v>
      </c>
      <c r="K48" s="4">
        <v>115</v>
      </c>
      <c r="O48" s="7"/>
      <c r="Q48" s="8"/>
    </row>
    <row r="49" spans="1:24">
      <c r="A49" s="9">
        <v>17</v>
      </c>
      <c r="B49" s="5" t="s">
        <v>93</v>
      </c>
      <c r="C49" s="5" t="s">
        <v>15</v>
      </c>
      <c r="D49" s="5">
        <v>1351</v>
      </c>
      <c r="E49" s="5">
        <v>1284</v>
      </c>
      <c r="F49" s="5">
        <v>2945</v>
      </c>
      <c r="G49" s="5">
        <v>2925</v>
      </c>
      <c r="H49" s="4">
        <v>10</v>
      </c>
      <c r="I49" s="4">
        <v>22.56</v>
      </c>
      <c r="J49" s="4">
        <v>441.13</v>
      </c>
      <c r="K49" s="4">
        <v>292.5</v>
      </c>
      <c r="O49" s="34"/>
      <c r="P49" s="34"/>
      <c r="Q49" s="34"/>
      <c r="R49" s="34"/>
      <c r="S49" s="34"/>
      <c r="T49" s="34"/>
      <c r="V49" s="34"/>
      <c r="W49" s="34"/>
      <c r="X49" s="34"/>
    </row>
    <row r="50" spans="1:24">
      <c r="A50" s="9">
        <v>18</v>
      </c>
      <c r="B50" s="5" t="s">
        <v>94</v>
      </c>
      <c r="C50" s="5" t="s">
        <v>15</v>
      </c>
      <c r="D50" s="5">
        <v>381</v>
      </c>
      <c r="E50" s="5">
        <v>360</v>
      </c>
      <c r="F50" s="5">
        <v>835</v>
      </c>
      <c r="G50" s="5">
        <v>815</v>
      </c>
      <c r="H50" s="4">
        <v>10</v>
      </c>
      <c r="I50" s="4">
        <v>61.07</v>
      </c>
      <c r="J50" s="4">
        <v>438.24</v>
      </c>
      <c r="K50" s="4">
        <v>81.5</v>
      </c>
      <c r="O50" s="34"/>
      <c r="P50" s="34"/>
      <c r="Q50" s="48"/>
      <c r="R50" s="48"/>
      <c r="S50" s="48"/>
      <c r="T50" s="48"/>
      <c r="V50" s="33"/>
      <c r="W50" s="33"/>
      <c r="X50" s="33"/>
    </row>
    <row r="51" spans="1:24">
      <c r="A51" s="9">
        <v>19</v>
      </c>
      <c r="B51" s="5" t="s">
        <v>89</v>
      </c>
      <c r="C51" s="5" t="s">
        <v>10</v>
      </c>
      <c r="D51" s="5">
        <v>639</v>
      </c>
      <c r="E51" s="5">
        <v>605</v>
      </c>
      <c r="F51" s="5">
        <v>1394</v>
      </c>
      <c r="G51" s="5">
        <v>1372</v>
      </c>
      <c r="H51" s="4">
        <v>18.100000000000001</v>
      </c>
      <c r="I51" s="4">
        <v>41.36</v>
      </c>
      <c r="J51" s="4">
        <v>440.89</v>
      </c>
      <c r="K51" s="4">
        <v>75.801104972375683</v>
      </c>
      <c r="O51" s="34"/>
      <c r="P51" s="34"/>
      <c r="Q51" s="48"/>
      <c r="R51" s="48"/>
      <c r="S51" s="48"/>
      <c r="T51" s="48"/>
      <c r="V51" s="33"/>
      <c r="W51" s="33"/>
      <c r="X51" s="33"/>
    </row>
    <row r="52" spans="1:24">
      <c r="A52" s="9">
        <v>20</v>
      </c>
      <c r="B52" s="5" t="s">
        <v>90</v>
      </c>
      <c r="C52" s="5" t="s">
        <v>10</v>
      </c>
      <c r="D52" s="5">
        <v>318</v>
      </c>
      <c r="E52" s="5">
        <v>302</v>
      </c>
      <c r="F52" s="5">
        <v>683</v>
      </c>
      <c r="G52" s="5">
        <v>661</v>
      </c>
      <c r="H52" s="4">
        <v>10.1</v>
      </c>
      <c r="I52" s="4">
        <v>64.069999999999993</v>
      </c>
      <c r="J52" s="4">
        <v>450.73</v>
      </c>
      <c r="K52" s="4">
        <v>65.445544554455452</v>
      </c>
      <c r="O52" s="34"/>
    </row>
    <row r="53" spans="1:24">
      <c r="A53" s="9">
        <v>21</v>
      </c>
      <c r="B53" s="5" t="s">
        <v>91</v>
      </c>
      <c r="C53" s="5" t="s">
        <v>10</v>
      </c>
      <c r="D53" s="5">
        <v>552</v>
      </c>
      <c r="E53" s="5">
        <v>525</v>
      </c>
      <c r="F53" s="5">
        <v>1203</v>
      </c>
      <c r="G53" s="5">
        <v>1181</v>
      </c>
      <c r="H53" s="4">
        <v>16.899999999999999</v>
      </c>
      <c r="I53" s="4">
        <v>47.17</v>
      </c>
      <c r="J53" s="4">
        <v>442.08</v>
      </c>
      <c r="K53" s="4">
        <v>69.881656804733737</v>
      </c>
      <c r="O53" s="34"/>
    </row>
    <row r="54" spans="1:24">
      <c r="A54" s="9">
        <v>22</v>
      </c>
      <c r="B54" s="5" t="s">
        <v>92</v>
      </c>
      <c r="C54" s="5" t="s">
        <v>10</v>
      </c>
      <c r="D54" s="5">
        <v>65</v>
      </c>
      <c r="E54" s="5">
        <v>62</v>
      </c>
      <c r="F54" s="5">
        <v>140</v>
      </c>
      <c r="G54" s="5">
        <v>118</v>
      </c>
      <c r="H54" s="4">
        <v>2</v>
      </c>
      <c r="I54" s="4">
        <v>248.23</v>
      </c>
      <c r="J54" s="4">
        <v>452.17</v>
      </c>
      <c r="K54" s="4">
        <v>59</v>
      </c>
      <c r="O54" s="34"/>
    </row>
    <row r="55" spans="1:24">
      <c r="A55" s="9">
        <v>23</v>
      </c>
      <c r="B55" s="5" t="s">
        <v>93</v>
      </c>
      <c r="C55" s="5" t="s">
        <v>10</v>
      </c>
      <c r="D55" s="5">
        <v>374</v>
      </c>
      <c r="E55" s="5">
        <v>349</v>
      </c>
      <c r="F55" s="5">
        <v>801</v>
      </c>
      <c r="G55" s="5">
        <v>779</v>
      </c>
      <c r="H55" s="4">
        <v>8.1</v>
      </c>
      <c r="I55" s="4">
        <v>64.12</v>
      </c>
      <c r="J55" s="4">
        <v>452.35</v>
      </c>
      <c r="K55" s="4">
        <v>96.172839506172849</v>
      </c>
      <c r="O55" s="34"/>
    </row>
    <row r="56" spans="1:24">
      <c r="A56" s="9">
        <v>24</v>
      </c>
      <c r="B56" s="5" t="s">
        <v>94</v>
      </c>
      <c r="C56" s="5" t="s">
        <v>10</v>
      </c>
      <c r="D56" s="5">
        <v>231</v>
      </c>
      <c r="E56" s="5">
        <v>217</v>
      </c>
      <c r="F56" s="5">
        <v>499</v>
      </c>
      <c r="G56" s="5">
        <v>477</v>
      </c>
      <c r="H56" s="4">
        <v>13.3</v>
      </c>
      <c r="I56" s="4">
        <v>135.49</v>
      </c>
      <c r="J56" s="4">
        <v>446.35</v>
      </c>
      <c r="K56" s="4">
        <v>35.86466165413534</v>
      </c>
      <c r="O56" s="34"/>
    </row>
    <row r="57" spans="1:24">
      <c r="A57" s="2">
        <v>25</v>
      </c>
      <c r="B57" s="2" t="s">
        <v>95</v>
      </c>
      <c r="C57" s="2" t="s">
        <v>0</v>
      </c>
      <c r="D57" s="2">
        <v>5370</v>
      </c>
      <c r="E57" s="2">
        <v>5039</v>
      </c>
      <c r="F57" s="2">
        <v>11471</v>
      </c>
      <c r="G57" s="2">
        <v>11459</v>
      </c>
      <c r="H57" s="1">
        <v>1</v>
      </c>
      <c r="I57" s="1">
        <v>14.46</v>
      </c>
      <c r="J57" s="1">
        <v>454.49</v>
      </c>
      <c r="K57" s="1">
        <v>11459</v>
      </c>
      <c r="O57" s="34"/>
    </row>
    <row r="58" spans="1:24">
      <c r="O58" s="34"/>
      <c r="P58" s="34"/>
      <c r="Q58" s="48"/>
      <c r="R58" s="48"/>
      <c r="S58" s="48"/>
      <c r="T58" s="48"/>
      <c r="V58" s="33"/>
      <c r="W58" s="33"/>
      <c r="X58" s="33"/>
    </row>
    <row r="59" spans="1:24">
      <c r="A59" s="9"/>
      <c r="B59" s="5"/>
      <c r="C59" s="5"/>
      <c r="D59" s="5"/>
      <c r="E59" s="5"/>
      <c r="F59" s="5"/>
      <c r="G59" s="5"/>
      <c r="H59" s="5"/>
      <c r="I59" s="4"/>
      <c r="J59" s="4"/>
      <c r="K59" s="4"/>
      <c r="O59" s="34"/>
      <c r="P59" s="34"/>
      <c r="Q59" s="48"/>
      <c r="R59" s="48"/>
      <c r="S59" s="48"/>
      <c r="T59" s="48"/>
      <c r="V59" s="33"/>
      <c r="W59" s="33"/>
      <c r="X59" s="33"/>
    </row>
    <row r="60" spans="1:24">
      <c r="A60" s="9"/>
      <c r="B60" s="5"/>
      <c r="C60" s="5"/>
      <c r="D60" s="5"/>
      <c r="E60" s="5"/>
      <c r="F60" s="5"/>
      <c r="G60" s="5"/>
      <c r="H60" s="5"/>
      <c r="I60" s="4"/>
      <c r="J60" s="4"/>
      <c r="K60" s="4"/>
      <c r="O60" s="34"/>
      <c r="P60" s="34"/>
      <c r="Q60" s="48"/>
      <c r="R60" s="48"/>
      <c r="S60" s="48"/>
      <c r="T60" s="48"/>
      <c r="V60" s="33"/>
      <c r="W60" s="33"/>
      <c r="X60" s="33"/>
    </row>
    <row r="61" spans="1:24" ht="24">
      <c r="A61" t="s">
        <v>87</v>
      </c>
      <c r="B61" t="s">
        <v>82</v>
      </c>
      <c r="F61" t="s">
        <v>35</v>
      </c>
      <c r="O61" t="s">
        <v>87</v>
      </c>
      <c r="P61" t="s">
        <v>81</v>
      </c>
    </row>
    <row r="62" spans="1:24" ht="22">
      <c r="A62" s="23" t="s">
        <v>88</v>
      </c>
      <c r="B62" s="23" t="s">
        <v>23</v>
      </c>
      <c r="C62" s="23" t="s">
        <v>32</v>
      </c>
      <c r="D62" s="23" t="s">
        <v>31</v>
      </c>
      <c r="E62" s="23" t="s">
        <v>30</v>
      </c>
      <c r="F62" s="23" t="s">
        <v>29</v>
      </c>
      <c r="G62" s="24" t="s">
        <v>28</v>
      </c>
      <c r="H62" s="23" t="s">
        <v>27</v>
      </c>
      <c r="I62" s="23" t="s">
        <v>26</v>
      </c>
      <c r="J62" s="23" t="s">
        <v>25</v>
      </c>
      <c r="K62" s="23" t="s">
        <v>24</v>
      </c>
      <c r="O62" s="22" t="s">
        <v>36</v>
      </c>
      <c r="P62" s="46" t="s">
        <v>23</v>
      </c>
      <c r="Q62" s="21" t="s">
        <v>37</v>
      </c>
      <c r="R62" s="21" t="s">
        <v>38</v>
      </c>
      <c r="S62" s="21" t="s">
        <v>39</v>
      </c>
      <c r="T62" s="21"/>
      <c r="U62" s="14" t="s">
        <v>40</v>
      </c>
      <c r="V62" s="14"/>
      <c r="W62" s="14" t="s">
        <v>41</v>
      </c>
    </row>
    <row r="63" spans="1:24" ht="22">
      <c r="A63" s="5">
        <v>1</v>
      </c>
      <c r="B63" s="5" t="s">
        <v>15</v>
      </c>
      <c r="C63" s="5" t="s">
        <v>9</v>
      </c>
      <c r="D63" s="5">
        <v>13</v>
      </c>
      <c r="E63" s="5">
        <v>13</v>
      </c>
      <c r="F63" s="5">
        <v>28</v>
      </c>
      <c r="G63" s="5"/>
      <c r="H63" s="5">
        <v>10</v>
      </c>
      <c r="I63" s="4">
        <v>544.24</v>
      </c>
      <c r="J63" s="4">
        <v>438.08</v>
      </c>
      <c r="K63" s="5"/>
      <c r="L63" s="5"/>
      <c r="O63" s="20" t="s">
        <v>42</v>
      </c>
      <c r="P63" s="47"/>
      <c r="Q63" s="19" t="s">
        <v>19</v>
      </c>
      <c r="R63" s="19" t="s">
        <v>42</v>
      </c>
      <c r="S63" s="19" t="s">
        <v>19</v>
      </c>
      <c r="T63" s="19"/>
      <c r="U63" s="18" t="s">
        <v>43</v>
      </c>
      <c r="V63" s="18"/>
      <c r="W63" s="18" t="s">
        <v>17</v>
      </c>
    </row>
    <row r="64" spans="1:24">
      <c r="A64" s="5">
        <v>2</v>
      </c>
      <c r="B64" s="5" t="s">
        <v>54</v>
      </c>
      <c r="C64" s="5" t="s">
        <v>15</v>
      </c>
      <c r="D64" s="5">
        <v>105</v>
      </c>
      <c r="E64" s="5">
        <v>98</v>
      </c>
      <c r="F64" s="5">
        <v>224</v>
      </c>
      <c r="G64" s="5">
        <f t="shared" ref="G64:G73" si="3">F64-28</f>
        <v>196</v>
      </c>
      <c r="H64" s="5">
        <v>10</v>
      </c>
      <c r="I64" s="4">
        <v>184.53</v>
      </c>
      <c r="J64" s="4">
        <v>456.34</v>
      </c>
      <c r="K64" s="4">
        <f t="shared" ref="K64:K73" si="4">G64/H64</f>
        <v>19.600000000000001</v>
      </c>
      <c r="L64" s="5"/>
      <c r="O64" s="5"/>
      <c r="P64" s="5"/>
      <c r="Q64" s="5"/>
      <c r="R64" s="5"/>
      <c r="S64" s="5"/>
      <c r="T64" s="5"/>
      <c r="U64" s="5"/>
      <c r="V64" s="5"/>
      <c r="W64" s="5"/>
    </row>
    <row r="65" spans="1:23">
      <c r="A65" s="5">
        <v>3</v>
      </c>
      <c r="B65" s="5" t="s">
        <v>55</v>
      </c>
      <c r="C65" s="5" t="s">
        <v>15</v>
      </c>
      <c r="D65" s="5">
        <v>120</v>
      </c>
      <c r="E65" s="5">
        <v>112</v>
      </c>
      <c r="F65" s="5">
        <v>257</v>
      </c>
      <c r="G65" s="5">
        <f t="shared" si="3"/>
        <v>229</v>
      </c>
      <c r="H65" s="5">
        <v>10</v>
      </c>
      <c r="I65" s="4">
        <v>166.3</v>
      </c>
      <c r="J65" s="4">
        <v>452.31</v>
      </c>
      <c r="K65" s="4">
        <f t="shared" si="4"/>
        <v>22.9</v>
      </c>
      <c r="L65" s="5"/>
      <c r="O65" s="25">
        <v>30</v>
      </c>
      <c r="P65" s="5" t="s">
        <v>54</v>
      </c>
      <c r="Q65" s="4">
        <v>19.600000000000001</v>
      </c>
      <c r="R65" s="5">
        <v>28</v>
      </c>
      <c r="S65" s="4">
        <v>28.8</v>
      </c>
      <c r="T65" s="5"/>
      <c r="U65" s="28">
        <v>0.68055555555555558</v>
      </c>
      <c r="V65" s="4"/>
      <c r="W65" s="29">
        <v>1.1960132890365448E-3</v>
      </c>
    </row>
    <row r="66" spans="1:23">
      <c r="A66" s="5">
        <v>4</v>
      </c>
      <c r="B66" s="5" t="s">
        <v>56</v>
      </c>
      <c r="C66" s="5" t="s">
        <v>15</v>
      </c>
      <c r="D66" s="5">
        <v>142</v>
      </c>
      <c r="E66" s="5">
        <v>134</v>
      </c>
      <c r="F66" s="5">
        <v>308</v>
      </c>
      <c r="G66" s="5">
        <f t="shared" si="3"/>
        <v>280</v>
      </c>
      <c r="H66" s="5">
        <v>10</v>
      </c>
      <c r="I66" s="4">
        <v>171.8</v>
      </c>
      <c r="J66" s="4">
        <v>445.29</v>
      </c>
      <c r="K66" s="4">
        <f t="shared" si="4"/>
        <v>28</v>
      </c>
      <c r="L66" s="5"/>
      <c r="O66" s="25">
        <v>36</v>
      </c>
      <c r="P66" s="5" t="s">
        <v>55</v>
      </c>
      <c r="Q66" s="4">
        <v>22.9</v>
      </c>
      <c r="R66" s="5">
        <v>35</v>
      </c>
      <c r="S66" s="4">
        <v>27.4</v>
      </c>
      <c r="T66" s="5"/>
      <c r="U66" s="28">
        <v>0.83576642335766427</v>
      </c>
      <c r="V66" s="4"/>
      <c r="W66" s="29">
        <v>1.1378737541528239E-3</v>
      </c>
    </row>
    <row r="67" spans="1:23">
      <c r="A67" s="5">
        <v>5</v>
      </c>
      <c r="B67" s="5" t="s">
        <v>57</v>
      </c>
      <c r="C67" s="5" t="s">
        <v>15</v>
      </c>
      <c r="D67" s="5">
        <v>117</v>
      </c>
      <c r="E67" s="5">
        <v>110</v>
      </c>
      <c r="F67" s="5">
        <v>258</v>
      </c>
      <c r="G67" s="5">
        <f t="shared" si="3"/>
        <v>230</v>
      </c>
      <c r="H67" s="5">
        <v>10</v>
      </c>
      <c r="I67" s="4">
        <v>163.53</v>
      </c>
      <c r="J67" s="4">
        <v>433.93</v>
      </c>
      <c r="K67" s="4">
        <f t="shared" si="4"/>
        <v>23</v>
      </c>
      <c r="L67" s="5"/>
      <c r="O67" s="25">
        <v>41</v>
      </c>
      <c r="P67" s="5" t="s">
        <v>56</v>
      </c>
      <c r="Q67" s="4">
        <v>28</v>
      </c>
      <c r="R67" s="5">
        <v>39</v>
      </c>
      <c r="S67" s="4">
        <v>24.9</v>
      </c>
      <c r="U67" s="28">
        <v>1.1244979919678715</v>
      </c>
      <c r="W67" s="29">
        <v>1.0340531561461794E-3</v>
      </c>
    </row>
    <row r="68" spans="1:23">
      <c r="A68" s="5">
        <v>6</v>
      </c>
      <c r="B68" s="5" t="s">
        <v>58</v>
      </c>
      <c r="C68" s="5" t="s">
        <v>15</v>
      </c>
      <c r="D68" s="5">
        <v>155</v>
      </c>
      <c r="E68" s="5">
        <v>147</v>
      </c>
      <c r="F68" s="5">
        <v>337</v>
      </c>
      <c r="G68" s="5">
        <f t="shared" si="3"/>
        <v>309</v>
      </c>
      <c r="H68" s="5">
        <v>10</v>
      </c>
      <c r="I68" s="4">
        <v>126.16</v>
      </c>
      <c r="J68" s="4">
        <v>440.21</v>
      </c>
      <c r="K68" s="4">
        <f t="shared" si="4"/>
        <v>30.9</v>
      </c>
      <c r="L68" s="5"/>
      <c r="O68" s="25">
        <v>48</v>
      </c>
      <c r="P68" s="5" t="s">
        <v>57</v>
      </c>
      <c r="Q68" s="4">
        <v>23</v>
      </c>
      <c r="R68" s="5">
        <v>43</v>
      </c>
      <c r="S68" s="4">
        <v>26.1</v>
      </c>
      <c r="U68" s="28">
        <v>0.88122605363984674</v>
      </c>
      <c r="W68" s="29">
        <v>1.0838870431893689E-3</v>
      </c>
    </row>
    <row r="69" spans="1:23">
      <c r="A69" s="5">
        <v>7</v>
      </c>
      <c r="B69" s="5" t="s">
        <v>59</v>
      </c>
      <c r="C69" s="5" t="s">
        <v>15</v>
      </c>
      <c r="D69" s="5">
        <v>147</v>
      </c>
      <c r="E69" s="5">
        <v>139</v>
      </c>
      <c r="F69" s="5">
        <v>319</v>
      </c>
      <c r="G69" s="5">
        <f t="shared" si="3"/>
        <v>291</v>
      </c>
      <c r="H69" s="5">
        <v>10</v>
      </c>
      <c r="I69" s="4">
        <v>106.44</v>
      </c>
      <c r="J69" s="4">
        <v>443.53</v>
      </c>
      <c r="K69" s="4">
        <f t="shared" si="4"/>
        <v>29.1</v>
      </c>
      <c r="L69" s="5"/>
      <c r="O69" s="25">
        <v>54</v>
      </c>
      <c r="P69" s="5" t="s">
        <v>58</v>
      </c>
      <c r="Q69" s="4">
        <v>30.9</v>
      </c>
      <c r="R69" s="5">
        <v>51</v>
      </c>
      <c r="S69" s="4">
        <v>24</v>
      </c>
      <c r="U69" s="28">
        <v>1.2874999999999999</v>
      </c>
      <c r="W69" s="29">
        <v>9.9667774086378727E-4</v>
      </c>
    </row>
    <row r="70" spans="1:23">
      <c r="A70" s="5">
        <v>8</v>
      </c>
      <c r="B70" s="5" t="s">
        <v>60</v>
      </c>
      <c r="C70" s="5" t="s">
        <v>15</v>
      </c>
      <c r="D70" s="5">
        <v>137</v>
      </c>
      <c r="E70" s="5">
        <v>129</v>
      </c>
      <c r="F70" s="5">
        <v>297</v>
      </c>
      <c r="G70" s="5">
        <f t="shared" si="3"/>
        <v>269</v>
      </c>
      <c r="H70" s="5">
        <v>10</v>
      </c>
      <c r="I70" s="4">
        <v>106.56</v>
      </c>
      <c r="J70" s="4">
        <v>445.8</v>
      </c>
      <c r="K70" s="4">
        <f t="shared" si="4"/>
        <v>26.9</v>
      </c>
      <c r="L70" s="5"/>
      <c r="O70" s="25">
        <v>58</v>
      </c>
      <c r="P70" s="5" t="s">
        <v>59</v>
      </c>
      <c r="Q70" s="4">
        <v>29.1</v>
      </c>
      <c r="R70" s="5">
        <v>55</v>
      </c>
      <c r="S70" s="4">
        <v>21.6</v>
      </c>
      <c r="U70" s="28">
        <v>1.3472222222222221</v>
      </c>
      <c r="W70" s="29">
        <v>8.9700996677740872E-4</v>
      </c>
    </row>
    <row r="71" spans="1:23">
      <c r="A71" s="5">
        <v>9</v>
      </c>
      <c r="B71" s="5" t="s">
        <v>61</v>
      </c>
      <c r="C71" s="5" t="s">
        <v>15</v>
      </c>
      <c r="D71" s="5">
        <v>129</v>
      </c>
      <c r="E71" s="5">
        <v>122</v>
      </c>
      <c r="F71" s="5">
        <v>278</v>
      </c>
      <c r="G71" s="5">
        <f t="shared" si="3"/>
        <v>250</v>
      </c>
      <c r="H71" s="5">
        <v>10</v>
      </c>
      <c r="I71" s="4">
        <v>150.71</v>
      </c>
      <c r="J71" s="4">
        <v>449.32</v>
      </c>
      <c r="K71" s="4">
        <f t="shared" si="4"/>
        <v>25</v>
      </c>
      <c r="L71" s="5"/>
      <c r="O71" s="25">
        <v>64</v>
      </c>
      <c r="P71" s="5" t="s">
        <v>60</v>
      </c>
      <c r="Q71" s="4">
        <v>26.9</v>
      </c>
      <c r="R71" s="5">
        <v>60</v>
      </c>
      <c r="S71" s="4">
        <v>24.3</v>
      </c>
      <c r="U71" s="28">
        <v>1.1069958847736625</v>
      </c>
      <c r="W71" s="29">
        <v>1.0091362126245847E-3</v>
      </c>
    </row>
    <row r="72" spans="1:23">
      <c r="A72" s="5">
        <v>10</v>
      </c>
      <c r="B72" s="5" t="s">
        <v>62</v>
      </c>
      <c r="C72" s="5" t="s">
        <v>15</v>
      </c>
      <c r="D72" s="5">
        <v>117</v>
      </c>
      <c r="E72" s="5">
        <v>110</v>
      </c>
      <c r="F72" s="5">
        <v>253</v>
      </c>
      <c r="G72" s="5">
        <f t="shared" si="3"/>
        <v>225</v>
      </c>
      <c r="H72" s="5">
        <v>10</v>
      </c>
      <c r="I72" s="4">
        <v>111.13</v>
      </c>
      <c r="J72" s="4">
        <v>443.19</v>
      </c>
      <c r="K72" s="4">
        <f t="shared" si="4"/>
        <v>22.5</v>
      </c>
      <c r="L72" s="5"/>
      <c r="O72" s="25">
        <v>72</v>
      </c>
      <c r="P72" s="5" t="s">
        <v>61</v>
      </c>
      <c r="Q72" s="4">
        <v>25</v>
      </c>
      <c r="R72" s="5">
        <v>66</v>
      </c>
      <c r="S72" s="4">
        <v>21.1</v>
      </c>
      <c r="U72" s="28">
        <v>1.1848341232227488</v>
      </c>
      <c r="W72" s="29">
        <v>8.7624584717607983E-4</v>
      </c>
    </row>
    <row r="73" spans="1:23">
      <c r="A73" s="5">
        <v>11</v>
      </c>
      <c r="B73" s="5" t="s">
        <v>63</v>
      </c>
      <c r="C73" s="5" t="s">
        <v>15</v>
      </c>
      <c r="D73" s="5">
        <v>126</v>
      </c>
      <c r="E73" s="5">
        <v>120</v>
      </c>
      <c r="F73" s="5">
        <v>273</v>
      </c>
      <c r="G73" s="5">
        <f t="shared" si="3"/>
        <v>245</v>
      </c>
      <c r="H73" s="5">
        <v>10</v>
      </c>
      <c r="I73" s="4">
        <v>125.41</v>
      </c>
      <c r="J73" s="4">
        <v>447.64</v>
      </c>
      <c r="K73" s="4">
        <f t="shared" si="4"/>
        <v>24.5</v>
      </c>
      <c r="L73" s="5"/>
      <c r="O73" s="25">
        <v>78</v>
      </c>
      <c r="P73" s="5" t="s">
        <v>62</v>
      </c>
      <c r="Q73" s="4">
        <v>22.5</v>
      </c>
      <c r="R73" s="5">
        <v>76</v>
      </c>
      <c r="S73" s="4">
        <v>20.6</v>
      </c>
      <c r="U73" s="28">
        <v>1.0922330097087378</v>
      </c>
      <c r="W73" s="29">
        <v>8.5548172757475094E-4</v>
      </c>
    </row>
    <row r="74" spans="1:23">
      <c r="A74" s="5">
        <v>12</v>
      </c>
      <c r="B74" s="49" t="s">
        <v>78</v>
      </c>
      <c r="C74" s="5" t="s">
        <v>44</v>
      </c>
      <c r="D74" s="5">
        <v>149</v>
      </c>
      <c r="E74" s="5">
        <v>141</v>
      </c>
      <c r="F74" s="5">
        <v>316</v>
      </c>
      <c r="G74" s="5">
        <f>F74-28</f>
        <v>288</v>
      </c>
      <c r="H74" s="5">
        <v>10</v>
      </c>
      <c r="I74" s="4">
        <v>107.27</v>
      </c>
      <c r="J74" s="4">
        <v>460.36</v>
      </c>
      <c r="K74" s="4">
        <f>G74/H74</f>
        <v>28.8</v>
      </c>
      <c r="L74" s="5"/>
      <c r="O74" s="25">
        <v>86</v>
      </c>
      <c r="P74" s="5" t="s">
        <v>63</v>
      </c>
      <c r="Q74" s="4">
        <v>24.5</v>
      </c>
      <c r="R74" s="5">
        <v>83</v>
      </c>
      <c r="S74" s="4">
        <v>22.1</v>
      </c>
      <c r="U74" s="28">
        <v>1.1085972850678731</v>
      </c>
      <c r="W74" s="29">
        <v>9.177740863787376E-4</v>
      </c>
    </row>
    <row r="75" spans="1:23">
      <c r="A75" s="5">
        <v>13</v>
      </c>
      <c r="B75" s="49"/>
      <c r="C75" s="5" t="s">
        <v>45</v>
      </c>
      <c r="D75" s="5">
        <v>142</v>
      </c>
      <c r="E75" s="5">
        <v>135</v>
      </c>
      <c r="F75" s="5">
        <v>302</v>
      </c>
      <c r="G75" s="5">
        <f t="shared" ref="G75:G83" si="5">F75-28</f>
        <v>274</v>
      </c>
      <c r="H75" s="5">
        <v>10</v>
      </c>
      <c r="I75" s="4">
        <v>131.28</v>
      </c>
      <c r="J75" s="4">
        <v>458.61</v>
      </c>
      <c r="K75" s="4">
        <f t="shared" ref="K75:K83" si="6">G75/H75</f>
        <v>27.4</v>
      </c>
      <c r="L75" s="5"/>
      <c r="O75" s="2"/>
      <c r="P75" s="2"/>
      <c r="Q75" s="1"/>
      <c r="R75" s="2"/>
      <c r="S75" s="1"/>
      <c r="T75" s="3"/>
      <c r="U75" s="30"/>
      <c r="V75" s="3"/>
      <c r="W75" s="31"/>
    </row>
    <row r="76" spans="1:23">
      <c r="A76" s="5">
        <v>14</v>
      </c>
      <c r="B76" s="49"/>
      <c r="C76" s="5" t="s">
        <v>46</v>
      </c>
      <c r="D76" s="5">
        <v>130</v>
      </c>
      <c r="E76" s="5">
        <v>125</v>
      </c>
      <c r="F76" s="5">
        <v>277</v>
      </c>
      <c r="G76" s="5">
        <f t="shared" si="5"/>
        <v>249</v>
      </c>
      <c r="H76" s="5">
        <v>10</v>
      </c>
      <c r="I76" s="4">
        <v>144.74</v>
      </c>
      <c r="J76" s="4">
        <v>458.19</v>
      </c>
      <c r="K76" s="4">
        <f t="shared" si="6"/>
        <v>24.9</v>
      </c>
      <c r="L76" s="5"/>
      <c r="O76" s="10"/>
      <c r="P76" s="10" t="s">
        <v>14</v>
      </c>
      <c r="Q76" s="4">
        <v>25.2</v>
      </c>
      <c r="R76" s="4"/>
      <c r="S76" s="4">
        <v>24.1</v>
      </c>
      <c r="U76" s="28">
        <v>1.0649428549516182</v>
      </c>
      <c r="V76" s="29"/>
      <c r="W76" s="29">
        <v>1.0004152823920266E-3</v>
      </c>
    </row>
    <row r="77" spans="1:23">
      <c r="A77" s="5">
        <v>15</v>
      </c>
      <c r="B77" s="49"/>
      <c r="C77" s="5" t="s">
        <v>47</v>
      </c>
      <c r="D77" s="5">
        <v>136</v>
      </c>
      <c r="E77" s="5">
        <v>129</v>
      </c>
      <c r="F77" s="5">
        <v>289</v>
      </c>
      <c r="G77" s="5">
        <f t="shared" si="5"/>
        <v>261</v>
      </c>
      <c r="H77" s="5">
        <v>10</v>
      </c>
      <c r="I77" s="4">
        <v>115.68</v>
      </c>
      <c r="J77" s="4">
        <v>457.12</v>
      </c>
      <c r="K77" s="4">
        <f t="shared" si="6"/>
        <v>26.1</v>
      </c>
      <c r="L77" s="5"/>
      <c r="O77" s="10"/>
      <c r="P77" s="10" t="s">
        <v>13</v>
      </c>
      <c r="Q77" s="4">
        <v>3.5</v>
      </c>
      <c r="S77" s="4">
        <v>2.8</v>
      </c>
      <c r="U77" s="28">
        <v>0.20698370024485968</v>
      </c>
      <c r="V77" s="29"/>
      <c r="W77" s="29">
        <v>1.1512721824810126E-4</v>
      </c>
    </row>
    <row r="78" spans="1:23">
      <c r="A78" s="5">
        <v>16</v>
      </c>
      <c r="B78" s="49"/>
      <c r="C78" s="5" t="s">
        <v>48</v>
      </c>
      <c r="D78" s="5">
        <v>126</v>
      </c>
      <c r="E78" s="5">
        <v>117</v>
      </c>
      <c r="F78" s="5">
        <v>268</v>
      </c>
      <c r="G78" s="5">
        <f t="shared" si="5"/>
        <v>240</v>
      </c>
      <c r="H78" s="5">
        <v>10</v>
      </c>
      <c r="I78" s="4">
        <v>112.03</v>
      </c>
      <c r="J78" s="4">
        <v>456.8</v>
      </c>
      <c r="K78" s="4">
        <f t="shared" si="6"/>
        <v>24</v>
      </c>
      <c r="L78" s="5"/>
      <c r="O78" s="10"/>
      <c r="P78" s="10" t="s">
        <v>12</v>
      </c>
      <c r="Q78" s="25">
        <v>10</v>
      </c>
      <c r="S78" s="5">
        <v>10</v>
      </c>
      <c r="U78" s="5">
        <v>10</v>
      </c>
      <c r="V78" s="5"/>
      <c r="W78" s="5">
        <v>10</v>
      </c>
    </row>
    <row r="79" spans="1:23">
      <c r="A79" s="5">
        <v>17</v>
      </c>
      <c r="B79" s="49"/>
      <c r="C79" s="5" t="s">
        <v>49</v>
      </c>
      <c r="D79" s="5">
        <v>115</v>
      </c>
      <c r="E79" s="5">
        <v>109</v>
      </c>
      <c r="F79" s="5">
        <v>244</v>
      </c>
      <c r="G79" s="5">
        <f t="shared" si="5"/>
        <v>216</v>
      </c>
      <c r="H79" s="5">
        <v>10</v>
      </c>
      <c r="I79" s="4">
        <v>177.59</v>
      </c>
      <c r="J79" s="4">
        <v>459.41</v>
      </c>
      <c r="K79" s="4">
        <f t="shared" si="6"/>
        <v>21.6</v>
      </c>
      <c r="L79" s="5"/>
    </row>
    <row r="80" spans="1:23">
      <c r="A80" s="5">
        <v>18</v>
      </c>
      <c r="B80" s="49"/>
      <c r="C80" s="5" t="s">
        <v>50</v>
      </c>
      <c r="D80" s="5">
        <v>128</v>
      </c>
      <c r="E80" s="5">
        <v>119</v>
      </c>
      <c r="F80" s="5">
        <v>271</v>
      </c>
      <c r="G80" s="5">
        <f t="shared" si="5"/>
        <v>243</v>
      </c>
      <c r="H80" s="5">
        <v>10</v>
      </c>
      <c r="I80" s="4">
        <v>131.52000000000001</v>
      </c>
      <c r="J80" s="4">
        <v>458.54</v>
      </c>
      <c r="K80" s="4">
        <f t="shared" si="6"/>
        <v>24.3</v>
      </c>
      <c r="L80" s="5"/>
    </row>
    <row r="81" spans="1:12">
      <c r="A81" s="5">
        <v>19</v>
      </c>
      <c r="B81" s="49"/>
      <c r="C81" s="5" t="s">
        <v>51</v>
      </c>
      <c r="D81" s="5">
        <v>113</v>
      </c>
      <c r="E81" s="5">
        <v>107</v>
      </c>
      <c r="F81" s="5">
        <v>239</v>
      </c>
      <c r="G81" s="5">
        <f t="shared" si="5"/>
        <v>211</v>
      </c>
      <c r="H81" s="5">
        <v>10</v>
      </c>
      <c r="I81" s="4">
        <v>173.94</v>
      </c>
      <c r="J81" s="4">
        <v>460.31</v>
      </c>
      <c r="K81" s="4">
        <f t="shared" si="6"/>
        <v>21.1</v>
      </c>
      <c r="L81" s="5"/>
    </row>
    <row r="82" spans="1:12">
      <c r="A82" s="5">
        <v>20</v>
      </c>
      <c r="B82" s="49"/>
      <c r="C82" s="5" t="s">
        <v>52</v>
      </c>
      <c r="D82" s="5">
        <v>110</v>
      </c>
      <c r="E82" s="5">
        <v>103</v>
      </c>
      <c r="F82" s="5">
        <v>234</v>
      </c>
      <c r="G82" s="5">
        <f t="shared" si="5"/>
        <v>206</v>
      </c>
      <c r="H82" s="5">
        <v>10</v>
      </c>
      <c r="I82" s="4">
        <v>173.28</v>
      </c>
      <c r="J82" s="4">
        <v>459.45</v>
      </c>
      <c r="K82" s="4">
        <f t="shared" si="6"/>
        <v>20.6</v>
      </c>
      <c r="L82" s="5"/>
    </row>
    <row r="83" spans="1:12">
      <c r="A83" s="5">
        <v>21</v>
      </c>
      <c r="B83" s="49"/>
      <c r="C83" s="5" t="s">
        <v>53</v>
      </c>
      <c r="D83" s="5">
        <v>117</v>
      </c>
      <c r="E83" s="5">
        <v>110</v>
      </c>
      <c r="F83" s="5">
        <v>249</v>
      </c>
      <c r="G83" s="5">
        <f t="shared" si="5"/>
        <v>221</v>
      </c>
      <c r="H83" s="5">
        <v>10</v>
      </c>
      <c r="I83" s="4">
        <v>116.62</v>
      </c>
      <c r="J83" s="4">
        <v>457.84</v>
      </c>
      <c r="K83" s="4">
        <f t="shared" si="6"/>
        <v>22.1</v>
      </c>
      <c r="L83" s="5"/>
    </row>
    <row r="84" spans="1:12">
      <c r="A84" s="2">
        <v>22</v>
      </c>
      <c r="B84" s="2" t="s">
        <v>78</v>
      </c>
      <c r="C84" s="2" t="s">
        <v>0</v>
      </c>
      <c r="D84" s="2">
        <v>1144</v>
      </c>
      <c r="E84" s="2">
        <v>1084</v>
      </c>
      <c r="F84" s="2">
        <v>2424</v>
      </c>
      <c r="G84" s="2">
        <f>F84-16</f>
        <v>2408</v>
      </c>
      <c r="H84" s="2">
        <v>1</v>
      </c>
      <c r="I84" s="1">
        <v>26.89</v>
      </c>
      <c r="J84" s="1">
        <v>460.88</v>
      </c>
      <c r="K84" s="1">
        <f>G84*11</f>
        <v>26488</v>
      </c>
      <c r="L84" s="5"/>
    </row>
    <row r="85" spans="1:12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</row>
  </sheetData>
  <mergeCells count="5">
    <mergeCell ref="O2:O3"/>
    <mergeCell ref="P2:P3"/>
    <mergeCell ref="P62:P63"/>
    <mergeCell ref="O32:O33"/>
    <mergeCell ref="P32:P3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A9BCD9-947A-224D-9204-DE46498E2484}">
  <dimension ref="A1:X31"/>
  <sheetViews>
    <sheetView zoomScale="70" zoomScaleNormal="70" workbookViewId="0">
      <selection activeCell="A2" sqref="A2"/>
    </sheetView>
  </sheetViews>
  <sheetFormatPr baseColWidth="10" defaultColWidth="10.875" defaultRowHeight="21"/>
  <cols>
    <col min="2" max="2" width="11.25" customWidth="1"/>
    <col min="3" max="3" width="16.75" customWidth="1"/>
  </cols>
  <sheetData>
    <row r="1" spans="1:24" ht="24">
      <c r="A1" t="s">
        <v>64</v>
      </c>
      <c r="B1" t="s">
        <v>34</v>
      </c>
      <c r="O1" t="s">
        <v>64</v>
      </c>
      <c r="P1" t="s">
        <v>33</v>
      </c>
    </row>
    <row r="2" spans="1:24" ht="22">
      <c r="A2" s="23" t="s">
        <v>88</v>
      </c>
      <c r="B2" s="23" t="s">
        <v>23</v>
      </c>
      <c r="C2" s="23" t="s">
        <v>32</v>
      </c>
      <c r="D2" s="23" t="s">
        <v>31</v>
      </c>
      <c r="E2" s="23" t="s">
        <v>30</v>
      </c>
      <c r="F2" s="23" t="s">
        <v>29</v>
      </c>
      <c r="G2" s="24" t="s">
        <v>28</v>
      </c>
      <c r="H2" s="23" t="s">
        <v>27</v>
      </c>
      <c r="I2" s="23" t="s">
        <v>26</v>
      </c>
      <c r="J2" s="23" t="s">
        <v>25</v>
      </c>
      <c r="K2" s="23" t="s">
        <v>24</v>
      </c>
      <c r="O2" s="46"/>
      <c r="P2" s="46" t="s">
        <v>23</v>
      </c>
      <c r="Q2" s="21" t="s">
        <v>1</v>
      </c>
      <c r="R2" s="21" t="s">
        <v>10</v>
      </c>
      <c r="S2" s="21" t="s">
        <v>15</v>
      </c>
      <c r="T2" s="21"/>
      <c r="U2" s="14" t="s">
        <v>22</v>
      </c>
      <c r="V2" s="14" t="s">
        <v>21</v>
      </c>
      <c r="W2" s="14" t="s">
        <v>20</v>
      </c>
    </row>
    <row r="3" spans="1:24" ht="22">
      <c r="A3" s="9">
        <v>1</v>
      </c>
      <c r="B3" s="5" t="s">
        <v>1</v>
      </c>
      <c r="C3" s="5" t="s">
        <v>9</v>
      </c>
      <c r="D3" s="5">
        <v>8</v>
      </c>
      <c r="E3" s="5">
        <v>8</v>
      </c>
      <c r="F3" s="5">
        <v>22</v>
      </c>
      <c r="G3" s="5"/>
      <c r="H3" s="4">
        <v>10.1</v>
      </c>
      <c r="I3" s="4">
        <v>637.5</v>
      </c>
      <c r="J3" s="4">
        <v>302.83999999999997</v>
      </c>
      <c r="K3" s="6"/>
      <c r="O3" s="47"/>
      <c r="P3" s="47"/>
      <c r="Q3" s="19" t="s">
        <v>19</v>
      </c>
      <c r="R3" s="19" t="s">
        <v>19</v>
      </c>
      <c r="S3" s="19" t="s">
        <v>19</v>
      </c>
      <c r="T3" s="19"/>
      <c r="U3" s="18" t="s">
        <v>18</v>
      </c>
      <c r="V3" s="18" t="s">
        <v>18</v>
      </c>
      <c r="W3" s="18" t="s">
        <v>17</v>
      </c>
    </row>
    <row r="4" spans="1:24">
      <c r="A4" s="9">
        <v>2</v>
      </c>
      <c r="B4" s="5" t="s">
        <v>1</v>
      </c>
      <c r="C4" s="5" t="s">
        <v>9</v>
      </c>
      <c r="D4" s="5">
        <v>8</v>
      </c>
      <c r="E4" s="5">
        <v>7</v>
      </c>
      <c r="F4" s="5">
        <v>22</v>
      </c>
      <c r="G4" s="5"/>
      <c r="H4" s="4">
        <v>17.2</v>
      </c>
      <c r="I4" s="4">
        <v>522.67999999999995</v>
      </c>
      <c r="J4" s="4">
        <v>303.47000000000003</v>
      </c>
      <c r="K4" s="6"/>
    </row>
    <row r="5" spans="1:24">
      <c r="A5" s="9">
        <v>3</v>
      </c>
      <c r="B5" s="5" t="s">
        <v>1</v>
      </c>
      <c r="C5" s="5" t="s">
        <v>9</v>
      </c>
      <c r="D5" s="5">
        <v>6</v>
      </c>
      <c r="E5" s="5">
        <v>6</v>
      </c>
      <c r="F5" s="5">
        <v>20</v>
      </c>
      <c r="G5" s="5"/>
      <c r="H5" s="4">
        <v>23</v>
      </c>
      <c r="I5" s="4">
        <v>623.20000000000005</v>
      </c>
      <c r="J5" s="4">
        <v>259.29000000000002</v>
      </c>
      <c r="K5" s="6"/>
      <c r="O5" s="5"/>
      <c r="P5" s="34" t="s">
        <v>65</v>
      </c>
      <c r="Q5" s="35">
        <v>224.3733850129199</v>
      </c>
      <c r="R5" s="35">
        <v>266.10465116279073</v>
      </c>
      <c r="S5" s="35">
        <v>271</v>
      </c>
      <c r="T5" s="36"/>
      <c r="U5" s="33">
        <v>0.82794607015837596</v>
      </c>
      <c r="V5" s="33">
        <v>0.98193598215051925</v>
      </c>
      <c r="W5" s="32">
        <v>1.0407066052227342E-2</v>
      </c>
      <c r="X5" s="36"/>
    </row>
    <row r="6" spans="1:24">
      <c r="A6" s="9">
        <v>4</v>
      </c>
      <c r="B6" s="5" t="s">
        <v>1</v>
      </c>
      <c r="C6" s="5" t="s">
        <v>9</v>
      </c>
      <c r="D6" s="5">
        <v>7</v>
      </c>
      <c r="E6" s="5">
        <v>7</v>
      </c>
      <c r="F6" s="5">
        <v>23</v>
      </c>
      <c r="G6" s="5"/>
      <c r="H6" s="4">
        <v>31.5</v>
      </c>
      <c r="I6" s="4">
        <v>622.47</v>
      </c>
      <c r="J6" s="4">
        <v>271.05</v>
      </c>
      <c r="K6" s="6"/>
      <c r="O6" s="5"/>
      <c r="P6" s="34" t="s">
        <v>66</v>
      </c>
      <c r="Q6" s="35">
        <v>235.70471021092129</v>
      </c>
      <c r="R6" s="35">
        <v>252.4087591240876</v>
      </c>
      <c r="S6" s="35">
        <v>270.5</v>
      </c>
      <c r="T6" s="36"/>
      <c r="U6" s="33">
        <v>0.87136676602928387</v>
      </c>
      <c r="V6" s="33">
        <v>0.93311925739034229</v>
      </c>
      <c r="W6" s="32">
        <v>1.0387864823348695E-2</v>
      </c>
      <c r="X6" s="36"/>
    </row>
    <row r="7" spans="1:24">
      <c r="A7" s="9">
        <v>5</v>
      </c>
      <c r="B7" s="5" t="s">
        <v>1</v>
      </c>
      <c r="C7" s="5" t="s">
        <v>9</v>
      </c>
      <c r="D7" s="5">
        <v>6</v>
      </c>
      <c r="E7" s="5">
        <v>6</v>
      </c>
      <c r="F7" s="5">
        <v>19</v>
      </c>
      <c r="G7" s="5"/>
      <c r="H7" s="4">
        <v>39.6</v>
      </c>
      <c r="I7" s="4">
        <v>624.58000000000004</v>
      </c>
      <c r="J7" s="4">
        <v>260.13</v>
      </c>
      <c r="K7" s="6"/>
      <c r="O7" s="5"/>
      <c r="P7" s="34" t="s">
        <v>67</v>
      </c>
      <c r="Q7" s="35">
        <v>210.53513904411284</v>
      </c>
      <c r="R7" s="35">
        <v>290.74812967581045</v>
      </c>
      <c r="S7" s="35">
        <v>293.8</v>
      </c>
      <c r="T7" s="36"/>
      <c r="U7" s="33">
        <v>0.71659339361508789</v>
      </c>
      <c r="V7" s="33">
        <v>0.93443075582776947</v>
      </c>
      <c r="W7" s="32">
        <v>1.1282642089093702E-2</v>
      </c>
      <c r="X7" s="36"/>
    </row>
    <row r="8" spans="1:24">
      <c r="A8" s="9">
        <v>6</v>
      </c>
      <c r="B8" s="5" t="s">
        <v>1</v>
      </c>
      <c r="C8" s="5" t="s">
        <v>9</v>
      </c>
      <c r="D8" s="5">
        <v>6</v>
      </c>
      <c r="E8" s="5">
        <v>6</v>
      </c>
      <c r="F8" s="5">
        <v>20</v>
      </c>
      <c r="G8" s="5"/>
      <c r="H8" s="4">
        <v>53.5</v>
      </c>
      <c r="I8" s="4">
        <v>532.49</v>
      </c>
      <c r="J8" s="4">
        <v>267.37</v>
      </c>
      <c r="K8" s="6"/>
      <c r="O8" s="5"/>
      <c r="P8" s="34" t="s">
        <v>68</v>
      </c>
      <c r="Q8" s="35">
        <v>286.85353986061534</v>
      </c>
      <c r="R8" s="35" t="s">
        <v>71</v>
      </c>
      <c r="S8" s="35">
        <v>328.5</v>
      </c>
      <c r="T8" s="36"/>
      <c r="U8" s="33">
        <v>0.87322234356351702</v>
      </c>
      <c r="V8" s="32" t="s">
        <v>72</v>
      </c>
      <c r="W8" s="32">
        <v>1.2615207373271889E-2</v>
      </c>
      <c r="X8" s="36"/>
    </row>
    <row r="9" spans="1:24">
      <c r="A9" s="9">
        <v>7</v>
      </c>
      <c r="B9" s="5" t="s">
        <v>15</v>
      </c>
      <c r="C9" s="5" t="s">
        <v>9</v>
      </c>
      <c r="D9" s="5">
        <v>15</v>
      </c>
      <c r="E9" s="5">
        <v>15</v>
      </c>
      <c r="F9" s="5">
        <v>33</v>
      </c>
      <c r="G9" s="5"/>
      <c r="H9" s="4">
        <v>10</v>
      </c>
      <c r="I9" s="4">
        <v>580.03</v>
      </c>
      <c r="J9" s="4">
        <v>438.55</v>
      </c>
      <c r="K9" s="6"/>
      <c r="P9" s="36"/>
      <c r="Q9" s="37"/>
      <c r="R9" s="37"/>
      <c r="S9" s="37"/>
      <c r="T9" s="38"/>
      <c r="U9" s="36"/>
      <c r="V9" s="36"/>
      <c r="W9" s="36"/>
      <c r="X9" s="36"/>
    </row>
    <row r="10" spans="1:24">
      <c r="A10" s="9">
        <v>8</v>
      </c>
      <c r="B10" s="5" t="s">
        <v>10</v>
      </c>
      <c r="C10" s="5" t="s">
        <v>9</v>
      </c>
      <c r="D10" s="5">
        <v>8</v>
      </c>
      <c r="E10" s="5">
        <v>8</v>
      </c>
      <c r="F10" s="5">
        <v>17</v>
      </c>
      <c r="G10" s="5"/>
      <c r="H10" s="4">
        <v>50</v>
      </c>
      <c r="I10" s="4">
        <v>631.52</v>
      </c>
      <c r="J10" s="4">
        <v>454.03</v>
      </c>
      <c r="K10" s="6"/>
      <c r="O10" s="14"/>
      <c r="P10" s="14" t="s">
        <v>14</v>
      </c>
      <c r="Q10" s="35">
        <v>239.36669353214234</v>
      </c>
      <c r="R10" s="35">
        <v>269.75384665422956</v>
      </c>
      <c r="S10" s="35">
        <v>290.95</v>
      </c>
      <c r="T10" s="36"/>
      <c r="U10" s="40">
        <v>0.82228214334156624</v>
      </c>
      <c r="V10" s="40">
        <v>0.949828665122877</v>
      </c>
      <c r="W10" s="39">
        <v>1.1173195084485407E-2</v>
      </c>
      <c r="X10" s="36"/>
    </row>
    <row r="11" spans="1:24">
      <c r="A11" s="9">
        <v>9</v>
      </c>
      <c r="B11" s="45" t="s">
        <v>65</v>
      </c>
      <c r="C11" s="5" t="s">
        <v>69</v>
      </c>
      <c r="D11" s="5">
        <v>2220</v>
      </c>
      <c r="E11" s="5">
        <v>2120</v>
      </c>
      <c r="F11" s="5">
        <v>5980</v>
      </c>
      <c r="G11" s="5">
        <f t="shared" ref="G11:G18" si="0">F11-21</f>
        <v>5959</v>
      </c>
      <c r="H11" s="4">
        <v>25.8</v>
      </c>
      <c r="I11" s="4">
        <v>15.47</v>
      </c>
      <c r="J11" s="4">
        <v>323.79000000000002</v>
      </c>
      <c r="K11" s="4">
        <f t="shared" ref="K11:K18" si="1">G11/H11</f>
        <v>230.96899224806202</v>
      </c>
      <c r="O11" s="10"/>
      <c r="P11" s="10" t="s">
        <v>13</v>
      </c>
      <c r="Q11" s="35">
        <v>33.288979811231385</v>
      </c>
      <c r="R11" s="35">
        <v>19.428440605890934</v>
      </c>
      <c r="S11" s="35">
        <v>27.290596671136868</v>
      </c>
      <c r="T11" s="36"/>
      <c r="U11" s="42">
        <v>7.349919743049442E-2</v>
      </c>
      <c r="V11" s="42">
        <v>2.781348345808176E-2</v>
      </c>
      <c r="W11" s="11">
        <v>1.0480259858347489E-3</v>
      </c>
      <c r="X11" s="36"/>
    </row>
    <row r="12" spans="1:24">
      <c r="A12" s="9">
        <v>10</v>
      </c>
      <c r="B12" s="45"/>
      <c r="C12" s="5" t="s">
        <v>70</v>
      </c>
      <c r="D12" s="5">
        <v>1418</v>
      </c>
      <c r="E12" s="5">
        <v>1352</v>
      </c>
      <c r="F12" s="5">
        <v>3745</v>
      </c>
      <c r="G12" s="5">
        <f t="shared" si="0"/>
        <v>3724</v>
      </c>
      <c r="H12" s="4">
        <v>17.100000000000001</v>
      </c>
      <c r="I12" s="4">
        <v>24.08</v>
      </c>
      <c r="J12" s="4">
        <v>331.26</v>
      </c>
      <c r="K12" s="4">
        <f t="shared" si="1"/>
        <v>217.77777777777777</v>
      </c>
      <c r="O12" s="10"/>
      <c r="P12" s="10" t="s">
        <v>12</v>
      </c>
      <c r="Q12" s="43">
        <v>4</v>
      </c>
      <c r="R12" s="43">
        <v>3</v>
      </c>
      <c r="S12" s="43">
        <v>4</v>
      </c>
      <c r="T12" s="36"/>
      <c r="U12" s="43">
        <v>4</v>
      </c>
      <c r="V12" s="43">
        <v>3</v>
      </c>
      <c r="W12" s="43">
        <v>4</v>
      </c>
      <c r="X12" s="36"/>
    </row>
    <row r="13" spans="1:24">
      <c r="A13" s="9">
        <v>11</v>
      </c>
      <c r="B13" s="45" t="s">
        <v>66</v>
      </c>
      <c r="C13" s="5" t="s">
        <v>69</v>
      </c>
      <c r="D13" s="5">
        <v>2472</v>
      </c>
      <c r="E13" s="5">
        <v>2360</v>
      </c>
      <c r="F13" s="5">
        <v>6672</v>
      </c>
      <c r="G13" s="5">
        <f t="shared" si="0"/>
        <v>6651</v>
      </c>
      <c r="H13" s="4">
        <v>28.3</v>
      </c>
      <c r="I13" s="4">
        <v>15.71</v>
      </c>
      <c r="J13" s="4">
        <v>323.10000000000002</v>
      </c>
      <c r="K13" s="4">
        <f t="shared" si="1"/>
        <v>235.01766784452298</v>
      </c>
      <c r="P13" s="36"/>
      <c r="Q13" s="36"/>
      <c r="R13" s="36"/>
      <c r="S13" s="36"/>
      <c r="T13" s="36"/>
      <c r="U13" s="36"/>
      <c r="V13" s="36"/>
      <c r="W13" s="36"/>
      <c r="X13" s="36"/>
    </row>
    <row r="14" spans="1:24">
      <c r="A14" s="9">
        <v>12</v>
      </c>
      <c r="B14" s="45"/>
      <c r="C14" s="5" t="s">
        <v>70</v>
      </c>
      <c r="D14" s="5">
        <v>3415</v>
      </c>
      <c r="E14" s="5">
        <v>3261</v>
      </c>
      <c r="F14" s="5">
        <v>9193</v>
      </c>
      <c r="G14" s="5">
        <f t="shared" si="0"/>
        <v>9172</v>
      </c>
      <c r="H14" s="4">
        <v>38.799999999999997</v>
      </c>
      <c r="I14" s="4">
        <v>13.9</v>
      </c>
      <c r="J14" s="4">
        <v>324.05</v>
      </c>
      <c r="K14" s="4">
        <f t="shared" si="1"/>
        <v>236.39175257731961</v>
      </c>
      <c r="O14" s="7"/>
      <c r="P14" s="36"/>
      <c r="Q14" s="44"/>
      <c r="R14" s="36"/>
      <c r="S14" s="36"/>
      <c r="T14" s="36"/>
      <c r="U14" s="36"/>
      <c r="V14" s="36"/>
      <c r="W14" s="36"/>
      <c r="X14" s="36"/>
    </row>
    <row r="15" spans="1:24">
      <c r="A15" s="9">
        <v>13</v>
      </c>
      <c r="B15" s="45" t="s">
        <v>67</v>
      </c>
      <c r="C15" s="5" t="s">
        <v>69</v>
      </c>
      <c r="D15" s="5">
        <v>2813</v>
      </c>
      <c r="E15" s="5">
        <v>2681</v>
      </c>
      <c r="F15" s="5">
        <v>7687</v>
      </c>
      <c r="G15" s="5">
        <f t="shared" si="0"/>
        <v>7666</v>
      </c>
      <c r="H15" s="4">
        <v>28.7</v>
      </c>
      <c r="I15" s="4">
        <v>15.63</v>
      </c>
      <c r="J15" s="4">
        <v>318.44</v>
      </c>
      <c r="K15" s="4">
        <f t="shared" si="1"/>
        <v>267.10801393728224</v>
      </c>
      <c r="O15" s="7"/>
      <c r="P15" s="36"/>
      <c r="Q15" s="36"/>
      <c r="R15" s="36"/>
      <c r="S15" s="36"/>
      <c r="T15" s="36"/>
      <c r="U15" s="36"/>
      <c r="V15" s="36"/>
      <c r="W15" s="36"/>
      <c r="X15" s="36"/>
    </row>
    <row r="16" spans="1:24">
      <c r="A16" s="9">
        <v>14</v>
      </c>
      <c r="B16" s="45"/>
      <c r="C16" s="5" t="s">
        <v>70</v>
      </c>
      <c r="D16" s="5">
        <v>2394</v>
      </c>
      <c r="E16" s="5">
        <v>2295</v>
      </c>
      <c r="F16" s="5">
        <v>6549</v>
      </c>
      <c r="G16" s="5">
        <f t="shared" si="0"/>
        <v>6528</v>
      </c>
      <c r="H16" s="4">
        <v>42.4</v>
      </c>
      <c r="I16" s="4">
        <v>17.86</v>
      </c>
      <c r="J16" s="4">
        <v>318.12</v>
      </c>
      <c r="K16" s="4">
        <f t="shared" si="1"/>
        <v>153.96226415094341</v>
      </c>
      <c r="O16" s="7"/>
      <c r="P16" s="36"/>
      <c r="Q16" s="36"/>
      <c r="R16" s="36"/>
      <c r="S16" s="36"/>
      <c r="T16" s="36"/>
      <c r="U16" s="36"/>
      <c r="V16" s="36"/>
      <c r="W16" s="36"/>
      <c r="X16" s="36"/>
    </row>
    <row r="17" spans="1:24">
      <c r="A17" s="9">
        <v>15</v>
      </c>
      <c r="B17" s="45" t="s">
        <v>68</v>
      </c>
      <c r="C17" s="5" t="s">
        <v>69</v>
      </c>
      <c r="D17" s="5">
        <v>4694</v>
      </c>
      <c r="E17" s="5">
        <v>4493</v>
      </c>
      <c r="F17" s="5">
        <v>12782</v>
      </c>
      <c r="G17" s="5">
        <f t="shared" si="0"/>
        <v>12761</v>
      </c>
      <c r="H17" s="4">
        <v>44.4</v>
      </c>
      <c r="I17" s="4">
        <v>13.37</v>
      </c>
      <c r="J17" s="4">
        <v>319.79000000000002</v>
      </c>
      <c r="K17" s="4">
        <f t="shared" si="1"/>
        <v>287.40990990990991</v>
      </c>
      <c r="S17" s="36"/>
      <c r="T17" s="36"/>
      <c r="U17" s="36"/>
      <c r="V17" s="36"/>
      <c r="W17" s="36"/>
      <c r="X17" s="36"/>
    </row>
    <row r="18" spans="1:24">
      <c r="A18" s="9">
        <v>16</v>
      </c>
      <c r="B18" s="45"/>
      <c r="C18" s="5" t="s">
        <v>70</v>
      </c>
      <c r="D18" s="5">
        <v>4517</v>
      </c>
      <c r="E18" s="5">
        <v>4326</v>
      </c>
      <c r="F18" s="5">
        <v>12160</v>
      </c>
      <c r="G18" s="5">
        <f t="shared" si="0"/>
        <v>12139</v>
      </c>
      <c r="H18" s="4">
        <v>42.4</v>
      </c>
      <c r="I18" s="4">
        <v>12.8</v>
      </c>
      <c r="J18" s="4">
        <v>324.06</v>
      </c>
      <c r="K18" s="4">
        <f t="shared" si="1"/>
        <v>286.29716981132077</v>
      </c>
      <c r="S18" s="36"/>
      <c r="T18" s="36"/>
      <c r="U18" s="36"/>
      <c r="V18" s="36"/>
      <c r="W18" s="36"/>
      <c r="X18" s="36"/>
    </row>
    <row r="19" spans="1:24">
      <c r="A19" s="9">
        <v>17</v>
      </c>
      <c r="B19" s="5" t="s">
        <v>65</v>
      </c>
      <c r="C19" s="5" t="s">
        <v>15</v>
      </c>
      <c r="D19" s="5">
        <v>1256</v>
      </c>
      <c r="E19" s="5">
        <v>1195</v>
      </c>
      <c r="F19" s="5">
        <v>2743</v>
      </c>
      <c r="G19" s="5">
        <f>F19-33</f>
        <v>2710</v>
      </c>
      <c r="H19" s="5">
        <v>10</v>
      </c>
      <c r="I19" s="4">
        <v>28.62</v>
      </c>
      <c r="J19" s="4">
        <v>440.01</v>
      </c>
      <c r="K19" s="4">
        <f t="shared" ref="K19:K25" si="2">G19/H19</f>
        <v>271</v>
      </c>
      <c r="P19" s="36"/>
      <c r="Q19" s="36"/>
      <c r="R19" s="36"/>
      <c r="S19" s="36"/>
      <c r="T19" s="36"/>
      <c r="U19" s="36"/>
      <c r="V19" s="36"/>
      <c r="W19" s="36"/>
      <c r="X19" s="36"/>
    </row>
    <row r="20" spans="1:24">
      <c r="A20" s="9">
        <v>18</v>
      </c>
      <c r="B20" s="5" t="s">
        <v>66</v>
      </c>
      <c r="C20" s="5" t="s">
        <v>15</v>
      </c>
      <c r="D20" s="5">
        <v>1261</v>
      </c>
      <c r="E20" s="5">
        <v>1203</v>
      </c>
      <c r="F20" s="5">
        <v>2738</v>
      </c>
      <c r="G20" s="5">
        <f>F20-33</f>
        <v>2705</v>
      </c>
      <c r="H20" s="5">
        <v>10</v>
      </c>
      <c r="I20" s="4">
        <v>21.45</v>
      </c>
      <c r="J20" s="4">
        <v>444.03</v>
      </c>
      <c r="K20" s="4">
        <f t="shared" si="2"/>
        <v>270.5</v>
      </c>
      <c r="P20" s="36"/>
      <c r="Q20" s="36"/>
      <c r="R20" s="36"/>
      <c r="S20" s="36"/>
      <c r="T20" s="36"/>
      <c r="U20" s="36"/>
      <c r="V20" s="36"/>
      <c r="W20" s="36"/>
      <c r="X20" s="36"/>
    </row>
    <row r="21" spans="1:24">
      <c r="A21" s="9">
        <v>19</v>
      </c>
      <c r="B21" s="5" t="s">
        <v>67</v>
      </c>
      <c r="C21" s="5" t="s">
        <v>15</v>
      </c>
      <c r="D21" s="5">
        <v>1387</v>
      </c>
      <c r="E21" s="5">
        <v>1323</v>
      </c>
      <c r="F21" s="5">
        <v>2971</v>
      </c>
      <c r="G21" s="5">
        <f>F21-33</f>
        <v>2938</v>
      </c>
      <c r="H21" s="5">
        <v>10</v>
      </c>
      <c r="I21" s="4">
        <v>25.24</v>
      </c>
      <c r="J21" s="4">
        <v>452.71</v>
      </c>
      <c r="K21" s="4">
        <f t="shared" si="2"/>
        <v>293.8</v>
      </c>
      <c r="P21" s="36"/>
      <c r="Q21" s="36"/>
      <c r="R21" s="36"/>
      <c r="S21" s="36"/>
      <c r="T21" s="36"/>
      <c r="U21" s="36"/>
      <c r="V21" s="36"/>
      <c r="W21" s="36"/>
      <c r="X21" s="36"/>
    </row>
    <row r="22" spans="1:24">
      <c r="A22" s="9">
        <v>20</v>
      </c>
      <c r="B22" s="5" t="s">
        <v>68</v>
      </c>
      <c r="C22" s="5" t="s">
        <v>15</v>
      </c>
      <c r="D22" s="5">
        <v>1537</v>
      </c>
      <c r="E22" s="5">
        <v>1451</v>
      </c>
      <c r="F22" s="5">
        <v>3318</v>
      </c>
      <c r="G22" s="5">
        <f>F22-33</f>
        <v>3285</v>
      </c>
      <c r="H22" s="5">
        <v>10</v>
      </c>
      <c r="I22" s="4">
        <v>21.88</v>
      </c>
      <c r="J22" s="4">
        <v>447.45</v>
      </c>
      <c r="K22" s="4">
        <f t="shared" si="2"/>
        <v>328.5</v>
      </c>
      <c r="P22" s="36"/>
      <c r="Q22" s="36"/>
      <c r="R22" s="36"/>
      <c r="S22" s="36"/>
      <c r="T22" s="36"/>
      <c r="U22" s="36"/>
      <c r="V22" s="36"/>
      <c r="W22" s="36"/>
      <c r="X22" s="36"/>
    </row>
    <row r="23" spans="1:24">
      <c r="A23" s="9">
        <v>21</v>
      </c>
      <c r="B23" s="5" t="s">
        <v>65</v>
      </c>
      <c r="C23" s="5" t="s">
        <v>10</v>
      </c>
      <c r="D23" s="5">
        <v>2139</v>
      </c>
      <c r="E23" s="5">
        <v>2032</v>
      </c>
      <c r="F23" s="5">
        <v>4594</v>
      </c>
      <c r="G23" s="5">
        <f>F23-17</f>
        <v>4577</v>
      </c>
      <c r="H23" s="5">
        <v>17.2</v>
      </c>
      <c r="I23" s="4">
        <v>20.63</v>
      </c>
      <c r="J23" s="4">
        <v>450.81</v>
      </c>
      <c r="K23" s="4">
        <f t="shared" si="2"/>
        <v>266.10465116279073</v>
      </c>
      <c r="P23" s="36"/>
      <c r="Q23" s="36"/>
      <c r="R23" s="36"/>
      <c r="S23" s="36"/>
      <c r="T23" s="36"/>
      <c r="U23" s="36"/>
      <c r="V23" s="36"/>
      <c r="W23" s="36"/>
      <c r="X23" s="36"/>
    </row>
    <row r="24" spans="1:24">
      <c r="A24" s="9">
        <v>22</v>
      </c>
      <c r="B24" s="5" t="s">
        <v>66</v>
      </c>
      <c r="C24" s="5" t="s">
        <v>10</v>
      </c>
      <c r="D24" s="5">
        <v>1625</v>
      </c>
      <c r="E24" s="5">
        <v>1547</v>
      </c>
      <c r="F24" s="5">
        <v>3475</v>
      </c>
      <c r="G24" s="5">
        <f>F24-17</f>
        <v>3458</v>
      </c>
      <c r="H24" s="5">
        <v>13.7</v>
      </c>
      <c r="I24" s="4">
        <v>18.7</v>
      </c>
      <c r="J24" s="4">
        <v>453.53</v>
      </c>
      <c r="K24" s="4">
        <f t="shared" si="2"/>
        <v>252.4087591240876</v>
      </c>
      <c r="P24" s="36"/>
      <c r="Q24" s="36"/>
      <c r="R24" s="36"/>
      <c r="S24" s="36"/>
      <c r="T24" s="36"/>
      <c r="U24" s="36"/>
      <c r="V24" s="36"/>
      <c r="W24" s="36"/>
      <c r="X24" s="36"/>
    </row>
    <row r="25" spans="1:24">
      <c r="A25" s="9">
        <v>23</v>
      </c>
      <c r="B25" s="5" t="s">
        <v>67</v>
      </c>
      <c r="C25" s="5" t="s">
        <v>10</v>
      </c>
      <c r="D25" s="5">
        <v>5330</v>
      </c>
      <c r="E25" s="5">
        <v>5078</v>
      </c>
      <c r="F25" s="5">
        <v>11676</v>
      </c>
      <c r="G25" s="5">
        <f>F25-17</f>
        <v>11659</v>
      </c>
      <c r="H25" s="5">
        <v>40.1</v>
      </c>
      <c r="I25" s="4">
        <v>14.08</v>
      </c>
      <c r="J25" s="4">
        <v>438.03</v>
      </c>
      <c r="K25" s="4">
        <f t="shared" si="2"/>
        <v>290.74812967581045</v>
      </c>
      <c r="P25" s="36"/>
      <c r="Q25" s="36"/>
      <c r="R25" s="36"/>
      <c r="S25" s="36"/>
      <c r="T25" s="36"/>
      <c r="U25" s="36"/>
      <c r="V25" s="36"/>
      <c r="W25" s="36"/>
      <c r="X25" s="36"/>
    </row>
    <row r="26" spans="1:24">
      <c r="A26" s="9">
        <v>24</v>
      </c>
      <c r="B26" s="5" t="s">
        <v>68</v>
      </c>
      <c r="C26" s="5" t="s">
        <v>10</v>
      </c>
      <c r="D26" s="5" t="s">
        <v>71</v>
      </c>
      <c r="E26" s="5" t="s">
        <v>71</v>
      </c>
      <c r="F26" s="5" t="s">
        <v>71</v>
      </c>
      <c r="G26" s="5" t="s">
        <v>71</v>
      </c>
      <c r="H26" s="5" t="s">
        <v>71</v>
      </c>
      <c r="I26" s="5" t="s">
        <v>71</v>
      </c>
      <c r="J26" s="5" t="s">
        <v>71</v>
      </c>
      <c r="K26" s="5" t="s">
        <v>71</v>
      </c>
      <c r="P26" s="36"/>
      <c r="Q26" s="36"/>
      <c r="R26" s="36"/>
      <c r="S26" s="36"/>
      <c r="T26" s="36"/>
      <c r="U26" s="36"/>
      <c r="V26" s="36"/>
      <c r="W26" s="36"/>
      <c r="X26" s="36"/>
    </row>
    <row r="27" spans="1:24">
      <c r="A27" s="2">
        <v>25</v>
      </c>
      <c r="B27" s="2" t="s">
        <v>83</v>
      </c>
      <c r="C27" s="2" t="s">
        <v>0</v>
      </c>
      <c r="D27" s="2">
        <v>1232</v>
      </c>
      <c r="E27" s="2">
        <v>1169</v>
      </c>
      <c r="F27" s="2">
        <v>2621</v>
      </c>
      <c r="G27" s="2">
        <f>F27-17</f>
        <v>2604</v>
      </c>
      <c r="H27" s="2">
        <v>1</v>
      </c>
      <c r="I27" s="1">
        <v>20.98</v>
      </c>
      <c r="J27" s="1">
        <v>457.44</v>
      </c>
      <c r="K27" s="1">
        <f>G27*10</f>
        <v>26040</v>
      </c>
      <c r="P27" s="36"/>
      <c r="Q27" s="36"/>
      <c r="R27" s="36"/>
      <c r="S27" s="36"/>
      <c r="T27" s="36"/>
      <c r="U27" s="36"/>
      <c r="V27" s="36"/>
      <c r="W27" s="36"/>
      <c r="X27" s="36"/>
    </row>
    <row r="28" spans="1:24">
      <c r="A28" s="9"/>
      <c r="B28" s="5"/>
      <c r="C28" s="5"/>
      <c r="D28" s="5"/>
      <c r="E28" s="5"/>
      <c r="F28" s="5"/>
      <c r="G28" s="25"/>
      <c r="H28" s="4"/>
      <c r="I28" s="4"/>
      <c r="J28" s="4"/>
      <c r="K28" s="4"/>
      <c r="X28" s="36"/>
    </row>
    <row r="29" spans="1:24">
      <c r="A29" s="9"/>
      <c r="B29" s="5"/>
      <c r="C29" s="5"/>
      <c r="D29" s="5"/>
      <c r="E29" s="5"/>
      <c r="F29" s="5"/>
      <c r="G29" s="25"/>
      <c r="H29" s="4"/>
      <c r="I29" s="4"/>
      <c r="J29" s="4"/>
      <c r="K29" s="4"/>
      <c r="X29" s="36"/>
    </row>
    <row r="30" spans="1:24">
      <c r="A30" s="9"/>
      <c r="B30" s="5"/>
      <c r="C30" s="5"/>
      <c r="D30" s="5"/>
      <c r="E30" s="5"/>
      <c r="F30" s="5"/>
      <c r="G30" s="25"/>
      <c r="H30" s="4"/>
      <c r="I30" s="4"/>
      <c r="J30" s="4"/>
      <c r="K30" s="4"/>
    </row>
    <row r="31" spans="1:24">
      <c r="A31" s="9"/>
      <c r="B31" s="5"/>
      <c r="C31" s="5"/>
      <c r="D31" s="5"/>
      <c r="E31" s="5"/>
      <c r="F31" s="5"/>
      <c r="G31" s="25"/>
      <c r="H31" s="4"/>
      <c r="I31" s="4"/>
      <c r="J31" s="4"/>
      <c r="K31" s="4"/>
    </row>
  </sheetData>
  <mergeCells count="6">
    <mergeCell ref="B17:B18"/>
    <mergeCell ref="O2:O3"/>
    <mergeCell ref="P2:P3"/>
    <mergeCell ref="B11:B12"/>
    <mergeCell ref="B13:B14"/>
    <mergeCell ref="B15:B1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DECB4E-55CA-2B47-94F3-A51EA4FD60D4}">
  <dimension ref="A1:X35"/>
  <sheetViews>
    <sheetView tabSelected="1" zoomScale="70" zoomScaleNormal="70" workbookViewId="0">
      <selection activeCell="A2" sqref="A2"/>
    </sheetView>
  </sheetViews>
  <sheetFormatPr baseColWidth="10" defaultColWidth="10.875" defaultRowHeight="21"/>
  <cols>
    <col min="2" max="2" width="11.25" customWidth="1"/>
    <col min="3" max="3" width="16.75" customWidth="1"/>
  </cols>
  <sheetData>
    <row r="1" spans="1:24" ht="24">
      <c r="A1" t="s">
        <v>77</v>
      </c>
      <c r="B1" t="s">
        <v>34</v>
      </c>
      <c r="O1" t="s">
        <v>77</v>
      </c>
      <c r="P1" t="s">
        <v>33</v>
      </c>
    </row>
    <row r="2" spans="1:24" ht="22">
      <c r="A2" s="23" t="s">
        <v>88</v>
      </c>
      <c r="B2" s="23" t="s">
        <v>23</v>
      </c>
      <c r="C2" s="23" t="s">
        <v>32</v>
      </c>
      <c r="D2" s="23" t="s">
        <v>31</v>
      </c>
      <c r="E2" s="23" t="s">
        <v>30</v>
      </c>
      <c r="F2" s="23" t="s">
        <v>29</v>
      </c>
      <c r="G2" s="24" t="s">
        <v>28</v>
      </c>
      <c r="H2" s="23" t="s">
        <v>27</v>
      </c>
      <c r="I2" s="23" t="s">
        <v>26</v>
      </c>
      <c r="J2" s="23" t="s">
        <v>25</v>
      </c>
      <c r="K2" s="23" t="s">
        <v>24</v>
      </c>
      <c r="O2" s="46"/>
      <c r="P2" s="46" t="s">
        <v>23</v>
      </c>
      <c r="Q2" s="21" t="s">
        <v>1</v>
      </c>
      <c r="R2" s="21" t="s">
        <v>10</v>
      </c>
      <c r="S2" s="21" t="s">
        <v>15</v>
      </c>
      <c r="T2" s="21"/>
      <c r="U2" s="14" t="s">
        <v>22</v>
      </c>
      <c r="V2" s="14" t="s">
        <v>21</v>
      </c>
      <c r="W2" s="14" t="s">
        <v>20</v>
      </c>
    </row>
    <row r="3" spans="1:24" ht="22">
      <c r="A3" s="27">
        <v>1</v>
      </c>
      <c r="B3" s="5" t="s">
        <v>1</v>
      </c>
      <c r="C3" s="5" t="s">
        <v>9</v>
      </c>
      <c r="D3" s="5">
        <v>8</v>
      </c>
      <c r="E3" s="5">
        <v>8</v>
      </c>
      <c r="F3" s="5">
        <v>24</v>
      </c>
      <c r="G3" s="5"/>
      <c r="H3" s="4">
        <v>10.1</v>
      </c>
      <c r="I3" s="4">
        <v>546.86</v>
      </c>
      <c r="J3" s="4">
        <v>306.49</v>
      </c>
      <c r="K3" s="6"/>
      <c r="O3" s="47"/>
      <c r="P3" s="47"/>
      <c r="Q3" s="19" t="s">
        <v>19</v>
      </c>
      <c r="R3" s="19" t="s">
        <v>19</v>
      </c>
      <c r="S3" s="19" t="s">
        <v>19</v>
      </c>
      <c r="T3" s="19"/>
      <c r="U3" s="18" t="s">
        <v>18</v>
      </c>
      <c r="V3" s="18" t="s">
        <v>18</v>
      </c>
      <c r="W3" s="18" t="s">
        <v>17</v>
      </c>
    </row>
    <row r="4" spans="1:24">
      <c r="A4" s="9">
        <v>2</v>
      </c>
      <c r="B4" s="5" t="s">
        <v>1</v>
      </c>
      <c r="C4" s="5" t="s">
        <v>9</v>
      </c>
      <c r="D4" s="5">
        <v>8</v>
      </c>
      <c r="E4" s="5">
        <v>8</v>
      </c>
      <c r="F4" s="5">
        <v>22</v>
      </c>
      <c r="G4" s="5"/>
      <c r="H4" s="4">
        <v>17.2</v>
      </c>
      <c r="I4" s="4">
        <v>688.36</v>
      </c>
      <c r="J4" s="4">
        <v>307.37</v>
      </c>
      <c r="K4" s="6"/>
      <c r="P4" s="36"/>
      <c r="Q4" s="36"/>
      <c r="R4" s="36"/>
      <c r="S4" s="36"/>
      <c r="T4" s="36"/>
      <c r="U4" s="36"/>
      <c r="V4" s="36"/>
      <c r="W4" s="36"/>
      <c r="X4" s="36"/>
    </row>
    <row r="5" spans="1:24">
      <c r="A5" s="9">
        <v>3</v>
      </c>
      <c r="B5" s="5" t="s">
        <v>1</v>
      </c>
      <c r="C5" s="5" t="s">
        <v>9</v>
      </c>
      <c r="D5" s="5">
        <v>7</v>
      </c>
      <c r="E5" s="5">
        <v>7</v>
      </c>
      <c r="F5" s="5">
        <v>23</v>
      </c>
      <c r="G5" s="5"/>
      <c r="H5" s="4">
        <v>23</v>
      </c>
      <c r="I5" s="4">
        <v>512.88</v>
      </c>
      <c r="J5" s="4">
        <v>262.69</v>
      </c>
      <c r="K5" s="6"/>
      <c r="O5" s="5"/>
      <c r="P5" s="34" t="s">
        <v>73</v>
      </c>
      <c r="Q5" s="35">
        <v>211.7715845105206</v>
      </c>
      <c r="R5" s="35">
        <v>239.52247191011236</v>
      </c>
      <c r="S5" s="35">
        <v>256.7</v>
      </c>
      <c r="T5" s="36"/>
      <c r="U5" s="33">
        <v>0.82497695563116713</v>
      </c>
      <c r="V5" s="33">
        <v>0.93308325636974043</v>
      </c>
      <c r="W5" s="32">
        <v>2.4744553691922111E-3</v>
      </c>
      <c r="X5" s="36"/>
    </row>
    <row r="6" spans="1:24">
      <c r="A6" s="9">
        <v>4</v>
      </c>
      <c r="B6" s="5" t="s">
        <v>1</v>
      </c>
      <c r="C6" s="5" t="s">
        <v>9</v>
      </c>
      <c r="D6" s="5">
        <v>6</v>
      </c>
      <c r="E6" s="5">
        <v>6</v>
      </c>
      <c r="F6" s="5">
        <v>19</v>
      </c>
      <c r="G6" s="5"/>
      <c r="H6" s="4">
        <v>31.5</v>
      </c>
      <c r="I6" s="4">
        <v>659.97</v>
      </c>
      <c r="J6" s="4">
        <v>276.37</v>
      </c>
      <c r="K6" s="6"/>
      <c r="O6" s="5"/>
      <c r="P6" s="34" t="s">
        <v>74</v>
      </c>
      <c r="Q6" s="35">
        <v>202.00503293612613</v>
      </c>
      <c r="R6" s="35">
        <v>237.13080168776372</v>
      </c>
      <c r="S6" s="35">
        <v>250.2</v>
      </c>
      <c r="T6" s="36"/>
      <c r="U6" s="33">
        <v>0.80737423235861761</v>
      </c>
      <c r="V6" s="33">
        <v>0.94776499475525078</v>
      </c>
      <c r="W6" s="32">
        <v>2.4117987275882012E-3</v>
      </c>
      <c r="X6" s="36"/>
    </row>
    <row r="7" spans="1:24">
      <c r="A7" s="9">
        <v>5</v>
      </c>
      <c r="B7" s="5" t="s">
        <v>15</v>
      </c>
      <c r="C7" s="5" t="s">
        <v>9</v>
      </c>
      <c r="D7" s="5">
        <v>7</v>
      </c>
      <c r="E7" s="5">
        <v>6</v>
      </c>
      <c r="F7" s="5">
        <v>15</v>
      </c>
      <c r="G7" s="5"/>
      <c r="H7" s="4">
        <v>10</v>
      </c>
      <c r="I7" s="4">
        <v>775.83</v>
      </c>
      <c r="J7" s="4">
        <v>420.94</v>
      </c>
      <c r="K7" s="6"/>
      <c r="O7" s="5"/>
      <c r="P7" s="34" t="s">
        <v>75</v>
      </c>
      <c r="Q7" s="35">
        <v>181.28156870724078</v>
      </c>
      <c r="R7" s="35">
        <v>228.74485596707819</v>
      </c>
      <c r="S7" s="35">
        <v>205.1</v>
      </c>
      <c r="T7" s="36"/>
      <c r="U7" s="33">
        <v>0.88386917945997456</v>
      </c>
      <c r="V7" s="33">
        <v>1.1152845244616196</v>
      </c>
      <c r="W7" s="32">
        <v>1.9770580296896087E-3</v>
      </c>
      <c r="X7" s="36"/>
    </row>
    <row r="8" spans="1:24">
      <c r="A8" s="9">
        <v>6</v>
      </c>
      <c r="B8" s="5" t="s">
        <v>10</v>
      </c>
      <c r="C8" s="5" t="s">
        <v>9</v>
      </c>
      <c r="D8" s="5">
        <v>8</v>
      </c>
      <c r="E8" s="5">
        <v>8</v>
      </c>
      <c r="F8" s="5">
        <v>17</v>
      </c>
      <c r="G8" s="5"/>
      <c r="H8" s="4">
        <v>50</v>
      </c>
      <c r="I8" s="4">
        <v>744.65</v>
      </c>
      <c r="J8" s="4">
        <v>434.32</v>
      </c>
      <c r="K8" s="6"/>
      <c r="O8" s="5"/>
      <c r="P8" s="34" t="s">
        <v>76</v>
      </c>
      <c r="Q8" s="35">
        <v>134.15251774668934</v>
      </c>
      <c r="R8" s="35">
        <v>172.35067437379575</v>
      </c>
      <c r="S8" s="35">
        <v>148.5</v>
      </c>
      <c r="T8" s="36"/>
      <c r="U8" s="33">
        <v>0.9033839578901639</v>
      </c>
      <c r="V8" s="33">
        <v>1.1606106018437425</v>
      </c>
      <c r="W8" s="32">
        <v>1.4314632735685368E-3</v>
      </c>
      <c r="X8" s="36"/>
    </row>
    <row r="9" spans="1:24">
      <c r="A9" s="9">
        <v>7</v>
      </c>
      <c r="B9" s="45" t="s">
        <v>73</v>
      </c>
      <c r="C9" s="5" t="s">
        <v>69</v>
      </c>
      <c r="D9" s="5">
        <v>1494</v>
      </c>
      <c r="E9" s="5">
        <v>1432</v>
      </c>
      <c r="F9" s="5">
        <v>4125</v>
      </c>
      <c r="G9" s="5">
        <f>F9-22</f>
        <v>4103</v>
      </c>
      <c r="H9" s="4">
        <v>19.100000000000001</v>
      </c>
      <c r="I9" s="4">
        <v>19.899999999999999</v>
      </c>
      <c r="J9" s="4">
        <v>314.64999999999998</v>
      </c>
      <c r="K9" s="4">
        <f>G9/H9</f>
        <v>214.81675392670155</v>
      </c>
      <c r="O9" s="3"/>
      <c r="P9" s="38"/>
      <c r="Q9" s="37"/>
      <c r="R9" s="37"/>
      <c r="S9" s="37"/>
      <c r="T9" s="38"/>
      <c r="U9" s="38"/>
      <c r="V9" s="38"/>
      <c r="W9" s="38"/>
      <c r="X9" s="36"/>
    </row>
    <row r="10" spans="1:24">
      <c r="A10" s="9">
        <v>8</v>
      </c>
      <c r="B10" s="45"/>
      <c r="C10" s="5" t="s">
        <v>70</v>
      </c>
      <c r="D10" s="5">
        <v>1613</v>
      </c>
      <c r="E10" s="5">
        <v>1547</v>
      </c>
      <c r="F10" s="5">
        <v>4447</v>
      </c>
      <c r="G10" s="5">
        <f t="shared" ref="G10:G16" si="0">F10-22</f>
        <v>4425</v>
      </c>
      <c r="H10" s="4">
        <v>21.2</v>
      </c>
      <c r="I10" s="4">
        <v>17.48</v>
      </c>
      <c r="J10" s="4">
        <v>315.19</v>
      </c>
      <c r="K10" s="4">
        <f t="shared" ref="K10:K16" si="1">G10/H10</f>
        <v>208.72641509433964</v>
      </c>
      <c r="O10" s="10"/>
      <c r="P10" s="10" t="s">
        <v>14</v>
      </c>
      <c r="Q10" s="35">
        <v>182.30267597514421</v>
      </c>
      <c r="R10" s="35">
        <v>219.43720098468751</v>
      </c>
      <c r="S10" s="35">
        <v>215.125</v>
      </c>
      <c r="T10" s="36"/>
      <c r="U10" s="33">
        <v>0.85490108133498077</v>
      </c>
      <c r="V10" s="42">
        <v>1.0391858443575885</v>
      </c>
      <c r="W10" s="41">
        <v>2.0736938500096396E-3</v>
      </c>
      <c r="X10" s="36"/>
    </row>
    <row r="11" spans="1:24">
      <c r="A11" s="9">
        <v>9</v>
      </c>
      <c r="B11" s="45" t="s">
        <v>74</v>
      </c>
      <c r="C11" s="5" t="s">
        <v>69</v>
      </c>
      <c r="D11" s="5">
        <v>1362</v>
      </c>
      <c r="E11" s="5">
        <v>1305</v>
      </c>
      <c r="F11" s="5">
        <v>3718</v>
      </c>
      <c r="G11" s="5">
        <f t="shared" si="0"/>
        <v>3696</v>
      </c>
      <c r="H11" s="4">
        <v>17.7</v>
      </c>
      <c r="I11" s="4">
        <v>18.53</v>
      </c>
      <c r="J11" s="4">
        <v>318.89</v>
      </c>
      <c r="K11" s="4">
        <f t="shared" si="1"/>
        <v>208.81355932203391</v>
      </c>
      <c r="O11" s="10"/>
      <c r="P11" s="10" t="s">
        <v>13</v>
      </c>
      <c r="Q11" s="35">
        <v>34.525738406596354</v>
      </c>
      <c r="R11" s="35">
        <v>31.729350468911612</v>
      </c>
      <c r="S11" s="35">
        <v>49.993757943700672</v>
      </c>
      <c r="T11" s="36"/>
      <c r="U11" s="33">
        <v>4.5985485756573484E-2</v>
      </c>
      <c r="V11" s="42">
        <v>0.11568709487792099</v>
      </c>
      <c r="W11" s="11">
        <v>4.819139959870894E-4</v>
      </c>
      <c r="X11" s="36"/>
    </row>
    <row r="12" spans="1:24">
      <c r="A12" s="9">
        <v>10</v>
      </c>
      <c r="B12" s="45"/>
      <c r="C12" s="5" t="s">
        <v>70</v>
      </c>
      <c r="D12" s="5">
        <v>1623</v>
      </c>
      <c r="E12" s="5">
        <v>1551</v>
      </c>
      <c r="F12" s="5">
        <v>4492</v>
      </c>
      <c r="G12" s="5">
        <f t="shared" si="0"/>
        <v>4470</v>
      </c>
      <c r="H12" s="4">
        <v>22.9</v>
      </c>
      <c r="I12" s="4">
        <v>20.99</v>
      </c>
      <c r="J12" s="4">
        <v>313.72000000000003</v>
      </c>
      <c r="K12" s="4">
        <f t="shared" si="1"/>
        <v>195.19650655021834</v>
      </c>
      <c r="O12" s="10"/>
      <c r="P12" s="10" t="s">
        <v>12</v>
      </c>
      <c r="Q12" s="34">
        <v>4</v>
      </c>
      <c r="R12" s="34">
        <v>4</v>
      </c>
      <c r="S12" s="34">
        <v>4</v>
      </c>
      <c r="T12" s="36"/>
      <c r="U12" s="43">
        <v>4</v>
      </c>
      <c r="V12" s="43">
        <v>4</v>
      </c>
      <c r="W12" s="43">
        <v>4</v>
      </c>
      <c r="X12" s="36"/>
    </row>
    <row r="13" spans="1:24">
      <c r="A13" s="9">
        <v>11</v>
      </c>
      <c r="B13" s="45" t="s">
        <v>75</v>
      </c>
      <c r="C13" s="5" t="s">
        <v>69</v>
      </c>
      <c r="D13" s="5">
        <v>1808</v>
      </c>
      <c r="E13" s="5">
        <v>1727</v>
      </c>
      <c r="F13" s="5">
        <v>5008</v>
      </c>
      <c r="G13" s="5">
        <f t="shared" si="0"/>
        <v>4986</v>
      </c>
      <c r="H13" s="4">
        <v>27.4</v>
      </c>
      <c r="I13" s="4">
        <v>16.63</v>
      </c>
      <c r="J13" s="4">
        <v>313.47000000000003</v>
      </c>
      <c r="K13" s="4">
        <f t="shared" si="1"/>
        <v>181.97080291970804</v>
      </c>
      <c r="P13" s="36"/>
      <c r="Q13" s="36"/>
      <c r="R13" s="36"/>
      <c r="S13" s="36"/>
      <c r="T13" s="36"/>
      <c r="U13" s="36"/>
      <c r="V13" s="36"/>
      <c r="W13" s="36"/>
      <c r="X13" s="36"/>
    </row>
    <row r="14" spans="1:24">
      <c r="A14" s="9">
        <v>12</v>
      </c>
      <c r="B14" s="45"/>
      <c r="C14" s="5" t="s">
        <v>70</v>
      </c>
      <c r="D14" s="5">
        <v>1859</v>
      </c>
      <c r="E14" s="5">
        <v>1778</v>
      </c>
      <c r="F14" s="5">
        <v>5205</v>
      </c>
      <c r="G14" s="5">
        <f t="shared" si="0"/>
        <v>5183</v>
      </c>
      <c r="H14" s="4">
        <v>28.7</v>
      </c>
      <c r="I14" s="4">
        <v>18.760000000000002</v>
      </c>
      <c r="J14" s="4">
        <v>309.45</v>
      </c>
      <c r="K14" s="4">
        <f t="shared" si="1"/>
        <v>180.59233449477352</v>
      </c>
      <c r="O14" s="7"/>
      <c r="P14" s="36"/>
      <c r="Q14" s="44"/>
      <c r="R14" s="36"/>
      <c r="S14" s="36"/>
      <c r="T14" s="36"/>
      <c r="U14" s="36"/>
      <c r="V14" s="36"/>
      <c r="W14" s="36"/>
      <c r="X14" s="36"/>
    </row>
    <row r="15" spans="1:24">
      <c r="A15" s="9">
        <v>13</v>
      </c>
      <c r="B15" s="45" t="s">
        <v>76</v>
      </c>
      <c r="C15" s="5" t="s">
        <v>69</v>
      </c>
      <c r="D15" s="5">
        <v>1063</v>
      </c>
      <c r="E15" s="5">
        <v>1016</v>
      </c>
      <c r="F15" s="5">
        <v>2965</v>
      </c>
      <c r="G15" s="5">
        <f t="shared" si="0"/>
        <v>2943</v>
      </c>
      <c r="H15" s="4">
        <v>22.1</v>
      </c>
      <c r="I15" s="4">
        <v>21.57</v>
      </c>
      <c r="J15" s="4">
        <v>310.83</v>
      </c>
      <c r="K15" s="4">
        <f t="shared" si="1"/>
        <v>133.16742081447964</v>
      </c>
      <c r="O15" s="7"/>
      <c r="P15" s="36"/>
      <c r="Q15" s="36"/>
      <c r="T15" s="36"/>
      <c r="U15" s="36"/>
      <c r="V15" s="36"/>
      <c r="W15" s="36"/>
      <c r="X15" s="36"/>
    </row>
    <row r="16" spans="1:24">
      <c r="A16" s="9">
        <v>14</v>
      </c>
      <c r="B16" s="45"/>
      <c r="C16" s="5" t="s">
        <v>70</v>
      </c>
      <c r="D16" s="5">
        <v>1089</v>
      </c>
      <c r="E16" s="5">
        <v>1044</v>
      </c>
      <c r="F16" s="5">
        <v>2968</v>
      </c>
      <c r="G16" s="5">
        <f t="shared" si="0"/>
        <v>2946</v>
      </c>
      <c r="H16" s="4">
        <v>21.8</v>
      </c>
      <c r="I16" s="4">
        <v>25.58</v>
      </c>
      <c r="J16" s="4">
        <v>319.23</v>
      </c>
      <c r="K16" s="4">
        <f t="shared" si="1"/>
        <v>135.13761467889907</v>
      </c>
      <c r="O16" s="7"/>
      <c r="P16" s="36"/>
      <c r="Q16" s="36"/>
      <c r="T16" s="36"/>
      <c r="U16" s="36"/>
      <c r="V16" s="36"/>
      <c r="W16" s="36"/>
      <c r="X16" s="36"/>
    </row>
    <row r="17" spans="1:24">
      <c r="A17" s="9">
        <v>15</v>
      </c>
      <c r="B17" s="5" t="s">
        <v>73</v>
      </c>
      <c r="C17" s="5" t="s">
        <v>15</v>
      </c>
      <c r="D17" s="5">
        <v>1205</v>
      </c>
      <c r="E17" s="5">
        <v>1142</v>
      </c>
      <c r="F17" s="5">
        <v>2582</v>
      </c>
      <c r="G17" s="5">
        <f>F17-15</f>
        <v>2567</v>
      </c>
      <c r="H17" s="5">
        <v>10</v>
      </c>
      <c r="I17" s="4">
        <v>27.51</v>
      </c>
      <c r="J17" s="4">
        <v>452.59</v>
      </c>
      <c r="K17" s="4">
        <f>G17/H17</f>
        <v>256.7</v>
      </c>
      <c r="P17" s="36"/>
      <c r="Q17" s="36"/>
      <c r="R17" s="36"/>
      <c r="S17" s="36"/>
      <c r="T17" s="36"/>
      <c r="U17" s="36"/>
      <c r="V17" s="36"/>
      <c r="W17" s="36"/>
      <c r="X17" s="36"/>
    </row>
    <row r="18" spans="1:24">
      <c r="A18" s="9">
        <v>16</v>
      </c>
      <c r="B18" s="5" t="s">
        <v>74</v>
      </c>
      <c r="C18" s="5" t="s">
        <v>15</v>
      </c>
      <c r="D18" s="5">
        <v>1174</v>
      </c>
      <c r="E18" s="5">
        <v>1111</v>
      </c>
      <c r="F18" s="5">
        <v>2517</v>
      </c>
      <c r="G18" s="5">
        <f t="shared" ref="G18:G20" si="2">F18-15</f>
        <v>2502</v>
      </c>
      <c r="H18" s="5">
        <v>10</v>
      </c>
      <c r="I18" s="4">
        <v>28.65</v>
      </c>
      <c r="J18" s="4">
        <v>451.92</v>
      </c>
      <c r="K18" s="4">
        <f t="shared" ref="K18:K24" si="3">G18/H18</f>
        <v>250.2</v>
      </c>
      <c r="P18" s="36"/>
      <c r="Q18" s="36"/>
      <c r="R18" s="36"/>
      <c r="S18" s="36"/>
      <c r="T18" s="36"/>
      <c r="U18" s="36"/>
      <c r="V18" s="36"/>
      <c r="W18" s="36"/>
      <c r="X18" s="36"/>
    </row>
    <row r="19" spans="1:24">
      <c r="A19" s="9">
        <v>17</v>
      </c>
      <c r="B19" s="5" t="s">
        <v>75</v>
      </c>
      <c r="C19" s="5" t="s">
        <v>15</v>
      </c>
      <c r="D19" s="5">
        <v>970</v>
      </c>
      <c r="E19" s="5">
        <v>921</v>
      </c>
      <c r="F19" s="5">
        <v>2066</v>
      </c>
      <c r="G19" s="5">
        <f t="shared" si="2"/>
        <v>2051</v>
      </c>
      <c r="H19" s="5">
        <v>10</v>
      </c>
      <c r="I19" s="4">
        <v>26.39</v>
      </c>
      <c r="J19" s="4">
        <v>456.67</v>
      </c>
      <c r="K19" s="4">
        <f t="shared" si="3"/>
        <v>205.1</v>
      </c>
      <c r="P19" s="36"/>
      <c r="Q19" s="36"/>
      <c r="R19" s="36"/>
      <c r="S19" s="36"/>
      <c r="T19" s="36"/>
      <c r="U19" s="36"/>
      <c r="V19" s="36"/>
      <c r="W19" s="36"/>
      <c r="X19" s="36"/>
    </row>
    <row r="20" spans="1:24">
      <c r="A20" s="9">
        <v>18</v>
      </c>
      <c r="B20" s="5" t="s">
        <v>76</v>
      </c>
      <c r="C20" s="5" t="s">
        <v>15</v>
      </c>
      <c r="D20" s="5">
        <v>702</v>
      </c>
      <c r="E20" s="5">
        <v>662</v>
      </c>
      <c r="F20" s="5">
        <v>1500</v>
      </c>
      <c r="G20" s="5">
        <f t="shared" si="2"/>
        <v>1485</v>
      </c>
      <c r="H20" s="5">
        <v>10</v>
      </c>
      <c r="I20" s="4">
        <v>32.82</v>
      </c>
      <c r="J20" s="4">
        <v>454.28</v>
      </c>
      <c r="K20" s="4">
        <f t="shared" si="3"/>
        <v>148.5</v>
      </c>
      <c r="P20" s="36"/>
      <c r="Q20" s="36"/>
      <c r="R20" s="36"/>
      <c r="S20" s="36"/>
      <c r="T20" s="36"/>
      <c r="U20" s="36"/>
      <c r="V20" s="36"/>
      <c r="W20" s="36"/>
      <c r="X20" s="36"/>
    </row>
    <row r="21" spans="1:24">
      <c r="A21" s="9">
        <v>19</v>
      </c>
      <c r="B21" s="5" t="s">
        <v>73</v>
      </c>
      <c r="C21" s="5" t="s">
        <v>10</v>
      </c>
      <c r="D21" s="5">
        <v>3906</v>
      </c>
      <c r="E21" s="5">
        <v>3704</v>
      </c>
      <c r="F21" s="5">
        <v>8544</v>
      </c>
      <c r="G21" s="5">
        <f>F21-17</f>
        <v>8527</v>
      </c>
      <c r="H21" s="5">
        <v>35.6</v>
      </c>
      <c r="I21" s="4">
        <v>15.77</v>
      </c>
      <c r="J21" s="4">
        <v>438.98</v>
      </c>
      <c r="K21" s="4">
        <f t="shared" si="3"/>
        <v>239.52247191011236</v>
      </c>
      <c r="P21" s="36"/>
      <c r="Q21" s="36"/>
      <c r="R21" s="36"/>
      <c r="S21" s="36"/>
      <c r="T21" s="36"/>
      <c r="U21" s="36"/>
      <c r="V21" s="36"/>
      <c r="W21" s="36"/>
      <c r="X21" s="36"/>
    </row>
    <row r="22" spans="1:24">
      <c r="A22" s="9">
        <v>20</v>
      </c>
      <c r="B22" s="5" t="s">
        <v>74</v>
      </c>
      <c r="C22" s="5" t="s">
        <v>10</v>
      </c>
      <c r="D22" s="5">
        <v>2597</v>
      </c>
      <c r="E22" s="5">
        <v>2471</v>
      </c>
      <c r="F22" s="5">
        <v>5637</v>
      </c>
      <c r="G22" s="5">
        <f t="shared" ref="G22:G24" si="4">F22-17</f>
        <v>5620</v>
      </c>
      <c r="H22" s="5">
        <v>23.7</v>
      </c>
      <c r="I22" s="4">
        <v>15.34</v>
      </c>
      <c r="J22" s="4">
        <v>443.96</v>
      </c>
      <c r="K22" s="4">
        <f t="shared" si="3"/>
        <v>237.13080168776372</v>
      </c>
      <c r="X22" s="36"/>
    </row>
    <row r="23" spans="1:24">
      <c r="A23" s="9">
        <v>21</v>
      </c>
      <c r="B23" s="5" t="s">
        <v>75</v>
      </c>
      <c r="C23" s="5" t="s">
        <v>10</v>
      </c>
      <c r="D23" s="5">
        <v>5039</v>
      </c>
      <c r="E23" s="5">
        <v>4786</v>
      </c>
      <c r="F23" s="5">
        <v>11134</v>
      </c>
      <c r="G23" s="5">
        <f t="shared" si="4"/>
        <v>11117</v>
      </c>
      <c r="H23" s="5">
        <v>48.6</v>
      </c>
      <c r="I23" s="4">
        <v>13.93</v>
      </c>
      <c r="J23" s="4">
        <v>432.52</v>
      </c>
      <c r="K23" s="4">
        <f t="shared" si="3"/>
        <v>228.74485596707819</v>
      </c>
      <c r="X23" s="36"/>
    </row>
    <row r="24" spans="1:24">
      <c r="A24" s="9">
        <v>22</v>
      </c>
      <c r="B24" s="5" t="s">
        <v>76</v>
      </c>
      <c r="C24" s="5" t="s">
        <v>10</v>
      </c>
      <c r="D24" s="5">
        <v>4005</v>
      </c>
      <c r="E24" s="5">
        <v>3816</v>
      </c>
      <c r="F24" s="5">
        <v>8962</v>
      </c>
      <c r="G24" s="5">
        <f t="shared" si="4"/>
        <v>8945</v>
      </c>
      <c r="H24" s="5">
        <v>51.9</v>
      </c>
      <c r="I24" s="4">
        <v>13.78</v>
      </c>
      <c r="J24" s="4">
        <v>424.63</v>
      </c>
      <c r="K24" s="4">
        <f t="shared" si="3"/>
        <v>172.35067437379575</v>
      </c>
    </row>
    <row r="25" spans="1:24">
      <c r="A25" s="2">
        <v>23</v>
      </c>
      <c r="B25" s="2" t="s">
        <v>84</v>
      </c>
      <c r="C25" s="2" t="s">
        <v>0</v>
      </c>
      <c r="D25" s="2">
        <v>4901</v>
      </c>
      <c r="E25" s="2">
        <v>4632</v>
      </c>
      <c r="F25" s="2">
        <v>10387</v>
      </c>
      <c r="G25" s="2">
        <f>F25-13</f>
        <v>10374</v>
      </c>
      <c r="H25" s="2">
        <v>1</v>
      </c>
      <c r="I25" s="1">
        <v>14.19</v>
      </c>
      <c r="J25" s="1">
        <v>460.44</v>
      </c>
      <c r="K25" s="1">
        <f>G25*10</f>
        <v>103740</v>
      </c>
    </row>
    <row r="26" spans="1:24">
      <c r="A26" s="9"/>
      <c r="B26" s="5"/>
      <c r="C26" s="5"/>
      <c r="D26" s="5"/>
      <c r="E26" s="5"/>
      <c r="F26" s="5"/>
      <c r="G26" s="25"/>
      <c r="H26" s="4"/>
      <c r="I26" s="4"/>
      <c r="J26" s="4"/>
      <c r="K26" s="4"/>
    </row>
    <row r="27" spans="1:24">
      <c r="A27" s="9"/>
      <c r="B27" s="5"/>
      <c r="C27" s="5"/>
      <c r="D27" s="5"/>
      <c r="E27" s="5"/>
      <c r="F27" s="5"/>
      <c r="G27" s="25"/>
      <c r="H27" s="4"/>
      <c r="I27" s="4"/>
      <c r="J27" s="4"/>
      <c r="K27" s="4"/>
    </row>
    <row r="28" spans="1:24">
      <c r="A28" s="9"/>
      <c r="B28" s="5"/>
      <c r="C28" s="5"/>
      <c r="D28" s="5"/>
      <c r="E28" s="5"/>
      <c r="F28" s="5"/>
      <c r="G28" s="25"/>
      <c r="H28" s="4"/>
      <c r="I28" s="4"/>
      <c r="J28" s="4"/>
      <c r="K28" s="4"/>
    </row>
    <row r="29" spans="1:24">
      <c r="A29" s="9"/>
      <c r="B29" s="5"/>
      <c r="C29" s="5"/>
      <c r="D29" s="5"/>
      <c r="E29" s="5"/>
      <c r="F29" s="5"/>
      <c r="G29" s="25"/>
      <c r="H29" s="4"/>
      <c r="I29" s="4"/>
      <c r="J29" s="4"/>
      <c r="K29" s="4"/>
    </row>
    <row r="30" spans="1:24">
      <c r="A30" s="9"/>
      <c r="B30" s="5"/>
      <c r="C30" s="5"/>
      <c r="D30" s="5"/>
      <c r="E30" s="5"/>
      <c r="F30" s="5"/>
      <c r="G30" s="25"/>
      <c r="H30" s="4"/>
      <c r="I30" s="4"/>
      <c r="J30" s="4"/>
      <c r="K30" s="4"/>
    </row>
    <row r="31" spans="1:24">
      <c r="A31" s="9"/>
      <c r="B31" s="5"/>
      <c r="C31" s="5"/>
      <c r="D31" s="5"/>
      <c r="E31" s="5"/>
      <c r="F31" s="5"/>
      <c r="G31" s="25"/>
      <c r="H31" s="4"/>
      <c r="I31" s="4"/>
      <c r="J31" s="4"/>
      <c r="K31" s="4"/>
    </row>
    <row r="32" spans="1:24">
      <c r="A32" s="9"/>
      <c r="B32" s="5"/>
      <c r="C32" s="5"/>
      <c r="D32" s="5"/>
      <c r="E32" s="5"/>
      <c r="F32" s="5"/>
      <c r="G32" s="25"/>
      <c r="H32" s="4"/>
      <c r="I32" s="4"/>
      <c r="J32" s="4"/>
      <c r="K32" s="4"/>
    </row>
    <row r="33" spans="1:11">
      <c r="A33" s="9"/>
      <c r="B33" s="5"/>
      <c r="C33" s="5"/>
      <c r="D33" s="5"/>
      <c r="E33" s="5"/>
      <c r="F33" s="5"/>
      <c r="G33" s="25"/>
      <c r="H33" s="4"/>
      <c r="I33" s="4"/>
      <c r="J33" s="4"/>
      <c r="K33" s="4"/>
    </row>
    <row r="34" spans="1:11">
      <c r="A34" s="9"/>
      <c r="B34" s="5"/>
      <c r="C34" s="5"/>
      <c r="D34" s="5"/>
      <c r="E34" s="5"/>
      <c r="F34" s="5"/>
      <c r="G34" s="25"/>
      <c r="H34" s="4"/>
      <c r="I34" s="4"/>
      <c r="J34" s="4"/>
      <c r="K34" s="4"/>
    </row>
    <row r="35" spans="1:11">
      <c r="A35" s="9"/>
      <c r="B35" s="5"/>
      <c r="C35" s="5"/>
      <c r="D35" s="5"/>
      <c r="E35" s="5"/>
      <c r="F35" s="5"/>
      <c r="G35" s="25"/>
      <c r="H35" s="4"/>
      <c r="I35" s="4"/>
      <c r="J35" s="4"/>
      <c r="K35" s="4"/>
    </row>
  </sheetData>
  <mergeCells count="6">
    <mergeCell ref="B15:B16"/>
    <mergeCell ref="O2:O3"/>
    <mergeCell ref="P2:P3"/>
    <mergeCell ref="B9:B10"/>
    <mergeCell ref="B11:B12"/>
    <mergeCell ref="B13:B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E19 Glycerol</vt:lpstr>
      <vt:lpstr>P4 Glycerol</vt:lpstr>
      <vt:lpstr>Adult Glycerol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Habgood</dc:creator>
  <cp:lastModifiedBy>Mark Habgood</cp:lastModifiedBy>
  <dcterms:created xsi:type="dcterms:W3CDTF">2019-07-30T04:33:47Z</dcterms:created>
  <dcterms:modified xsi:type="dcterms:W3CDTF">2019-07-30T23:52:39Z</dcterms:modified>
</cp:coreProperties>
</file>